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9" firstSheet="4" activeTab="54"/>
  </bookViews>
  <sheets>
    <sheet name="RTNQRL" sheetId="77" state="hidden" r:id="rId1"/>
    <sheet name="资产负债表(旧)" sheetId="138" state="hidden" r:id="rId2"/>
    <sheet name="填表说明（必看）" sheetId="160" state="hidden" r:id="rId3"/>
    <sheet name="目录" sheetId="159" state="hidden" r:id="rId4"/>
    <sheet name="基本情况" sheetId="158" r:id="rId5"/>
    <sheet name="企业联系人" sheetId="163" state="hidden" r:id="rId6"/>
    <sheet name="资产负债表" sheetId="162" state="hidden" r:id="rId7"/>
    <sheet name="1-汇总表" sheetId="1" state="hidden" r:id="rId8"/>
    <sheet name="2-分类汇总" sheetId="2" state="hidden" r:id="rId9"/>
    <sheet name="3-流动汇总" sheetId="3" state="hidden" r:id="rId10"/>
    <sheet name="表3-1货币汇总表" sheetId="157" state="hidden" r:id="rId11"/>
    <sheet name="3-1-1库存现金" sheetId="4" state="hidden" r:id="rId12"/>
    <sheet name="3-1-2银行存款" sheetId="5" state="hidden" r:id="rId13"/>
    <sheet name="3-1-3其他货币资金" sheetId="6" state="hidden" r:id="rId14"/>
    <sheet name="3-2交易性金融资产汇总" sheetId="7" state="hidden" r:id="rId15"/>
    <sheet name="3-2-1交易性-股票" sheetId="8" state="hidden" r:id="rId16"/>
    <sheet name="3-2-2交易性-债券" sheetId="9" state="hidden" r:id="rId17"/>
    <sheet name="3-2-3交易性-基金" sheetId="121" state="hidden" r:id="rId18"/>
    <sheet name="3-3衍生金融资产" sheetId="165" state="hidden" r:id="rId19"/>
    <sheet name="3-4应收票据" sheetId="98" state="hidden" r:id="rId20"/>
    <sheet name="3-5应收账款" sheetId="11" state="hidden" r:id="rId21"/>
    <sheet name="3-6预付账款" sheetId="14" state="hidden" r:id="rId22"/>
    <sheet name="3-7其他应收款汇总" sheetId="166" state="hidden" r:id="rId23"/>
    <sheet name="3-7-1应收利息" sheetId="13" state="hidden" r:id="rId24"/>
    <sheet name="3-7-2应收股利" sheetId="12" state="hidden" r:id="rId25"/>
    <sheet name="3-7-3其他应收款（除应收利息和应收股利外）" sheetId="16" state="hidden" r:id="rId26"/>
    <sheet name="3-8存货汇总" sheetId="17" state="hidden" r:id="rId27"/>
    <sheet name="3-8-1材料采购（在途物资）" sheetId="19" state="hidden" r:id="rId28"/>
    <sheet name="3-8-2原材料" sheetId="18" state="hidden" r:id="rId29"/>
    <sheet name="3-8-3在库周转材料" sheetId="20" state="hidden" r:id="rId30"/>
    <sheet name="3-8-4委托加工物资" sheetId="100" state="hidden" r:id="rId31"/>
    <sheet name="3-8-5工程施工" sheetId="167" state="hidden" r:id="rId32"/>
    <sheet name="3-8-6产成品（库存商品）" sheetId="23" state="hidden" r:id="rId33"/>
    <sheet name="3-8-7在产品（自制半成品）" sheetId="99" state="hidden" r:id="rId34"/>
    <sheet name="3-8-8开发成本" sheetId="171" state="hidden" r:id="rId35"/>
    <sheet name="3-8-9开发产品" sheetId="169" state="hidden" r:id="rId36"/>
    <sheet name="3-8-10发出商品" sheetId="116" state="hidden" r:id="rId37"/>
    <sheet name="3-8-11在用周转材料" sheetId="26" state="hidden" r:id="rId38"/>
    <sheet name="3-9持有待售资产" sheetId="172" state="hidden" r:id="rId39"/>
    <sheet name="3-10一年到期非流动资产" sheetId="31" state="hidden" r:id="rId40"/>
    <sheet name="3-11其他流动资产" sheetId="164" state="hidden" r:id="rId41"/>
    <sheet name="4-非流动资产汇总" sheetId="150" state="hidden" r:id="rId42"/>
    <sheet name="4-1可供出售金融资产汇总" sheetId="33" state="hidden" r:id="rId43"/>
    <sheet name="4-1-1可出售-股票" sheetId="34" state="hidden" r:id="rId44"/>
    <sheet name="4-1-2可出售-债券" sheetId="35" state="hidden" r:id="rId45"/>
    <sheet name="4-1-3可出售-其他" sheetId="123" state="hidden" r:id="rId46"/>
    <sheet name="4-2持有至到期投资" sheetId="124" state="hidden" r:id="rId47"/>
    <sheet name="4-3长期应收" sheetId="127" state="hidden" r:id="rId48"/>
    <sheet name="4-4股权投资" sheetId="36" state="hidden" r:id="rId49"/>
    <sheet name="4-5投资性房地产" sheetId="126" state="hidden" r:id="rId50"/>
    <sheet name="4-6固定资产汇总" sheetId="37" state="hidden" r:id="rId51"/>
    <sheet name="4-6-1房屋建筑物" sheetId="38" state="hidden" r:id="rId52"/>
    <sheet name="4-6-2构筑物" sheetId="39" state="hidden" r:id="rId53"/>
    <sheet name="4-6-3管道沟槽" sheetId="40" state="hidden" r:id="rId54"/>
    <sheet name="4-6-4机器设备" sheetId="41" r:id="rId55"/>
    <sheet name="4-6-5车辆" sheetId="42" state="hidden" r:id="rId56"/>
    <sheet name="4-6-6电子设备" sheetId="43" state="hidden" r:id="rId57"/>
    <sheet name="4-6-7土地" sheetId="120" state="hidden" r:id="rId58"/>
    <sheet name="4-6-8固定资产清理" sheetId="47" state="hidden" r:id="rId59"/>
    <sheet name="4-7在建工程汇总" sheetId="128" state="hidden" r:id="rId60"/>
    <sheet name="4-7-1在建（土建）" sheetId="45" state="hidden" r:id="rId61"/>
    <sheet name="4-7-2在建（设备）" sheetId="46" state="hidden" r:id="rId62"/>
    <sheet name="4-7-3工程物资" sheetId="44" state="hidden" r:id="rId63"/>
    <sheet name="4-8生产性生物资产" sheetId="129" state="hidden" r:id="rId64"/>
    <sheet name="4-9油气资产" sheetId="130" state="hidden" r:id="rId65"/>
    <sheet name="4-10无形资产汇总" sheetId="131" state="hidden" r:id="rId66"/>
    <sheet name="4-10-1无形-土地" sheetId="49" state="hidden" r:id="rId67"/>
    <sheet name="4-10-2无形-矿业权" sheetId="152" state="hidden" r:id="rId68"/>
    <sheet name="4-10-3无形-海域" sheetId="173" state="hidden" r:id="rId69"/>
    <sheet name="4-10-4无形-其他" sheetId="50" state="hidden" r:id="rId70"/>
    <sheet name="4-11开发支出" sheetId="151" state="hidden" r:id="rId71"/>
    <sheet name="4-12商誉" sheetId="133" state="hidden" r:id="rId72"/>
    <sheet name="4-13长期待摊费用" sheetId="52" state="hidden" r:id="rId73"/>
    <sheet name="4-14递延所得税资产" sheetId="54" state="hidden" r:id="rId74"/>
    <sheet name="4-15其他非流动资产" sheetId="53" state="hidden" r:id="rId75"/>
    <sheet name="5-流动负债汇总" sheetId="55" state="hidden" r:id="rId76"/>
    <sheet name="5-1短期借款" sheetId="56" state="hidden" r:id="rId77"/>
    <sheet name="5-2交易性金融负债" sheetId="134" state="hidden" r:id="rId78"/>
    <sheet name="5-3衍生金融负债" sheetId="174" state="hidden" r:id="rId79"/>
    <sheet name="5-4应付票据" sheetId="57" state="hidden" r:id="rId80"/>
    <sheet name="5-5应付账款" sheetId="58" state="hidden" r:id="rId81"/>
    <sheet name="5-6预收账款" sheetId="59" state="hidden" r:id="rId82"/>
    <sheet name="5-7职工薪酬" sheetId="62" state="hidden" r:id="rId83"/>
    <sheet name="5-8应交税费" sheetId="64" state="hidden" r:id="rId84"/>
    <sheet name="5-9其他应付款汇总" sheetId="175" state="hidden" r:id="rId85"/>
    <sheet name="5-9-1应付利息" sheetId="135" state="hidden" r:id="rId86"/>
    <sheet name="5-9-2应付股利（利润）" sheetId="65" state="hidden" r:id="rId87"/>
    <sheet name="5-9-3其他应付款（除应付利息和应付股利外）" sheetId="61" state="hidden" r:id="rId88"/>
    <sheet name="5-10持有待售负债" sheetId="176" state="hidden" r:id="rId89"/>
    <sheet name="5-11一年到期非流动负债" sheetId="68" state="hidden" r:id="rId90"/>
    <sheet name="5-12其他流动负债" sheetId="69" state="hidden" r:id="rId91"/>
    <sheet name="6-非流动负债汇总 " sheetId="70" state="hidden" r:id="rId92"/>
    <sheet name="6-1长期借款" sheetId="71" state="hidden" r:id="rId93"/>
    <sheet name="6-2应付债券" sheetId="110" state="hidden" r:id="rId94"/>
    <sheet name="6-3长期应付款汇总" sheetId="177" state="hidden" r:id="rId95"/>
    <sheet name="6-3-1长期应付款" sheetId="73" state="hidden" r:id="rId96"/>
    <sheet name="6-3-2专项应付款" sheetId="111" state="hidden" r:id="rId97"/>
    <sheet name="6-4预计负债" sheetId="136" state="hidden" r:id="rId98"/>
    <sheet name="6-5递延收益" sheetId="178" state="hidden" r:id="rId99"/>
    <sheet name="6-6递延所得税负债" sheetId="76" state="hidden" r:id="rId100"/>
    <sheet name="6-7其他非流动负债" sheetId="96" state="hidden" r:id="rId101"/>
    <sheet name="7-所有者权益" sheetId="161" state="hidden" r:id="rId102"/>
    <sheet name="00000000" sheetId="78" state="hidden" r:id="rId103"/>
  </sheets>
  <definedNames>
    <definedName name="_xlnm._FilterDatabase" localSheetId="54" hidden="1">'4-6-4机器设备'!$A$6:$T$80</definedName>
    <definedName name="_xlnm.Print_Area" localSheetId="7">'1-汇总表'!$A$1:$F$29</definedName>
    <definedName name="_xlnm.Print_Area" localSheetId="8">'2-分类汇总'!$A$1:$F$60</definedName>
    <definedName name="_xlnm.Print_Area" localSheetId="39">'3-10一年到期非流动资产'!$A$1:$I$30</definedName>
    <definedName name="_xlnm.Print_Area" localSheetId="11">'3-1-1库存现金'!$A$1:$J$30</definedName>
    <definedName name="_xlnm.Print_Area" localSheetId="40">'3-11其他流动资产'!$A$1:$J$30</definedName>
    <definedName name="_xlnm.Print_Area" localSheetId="12">'3-1-2银行存款'!$A$1:$K$30</definedName>
    <definedName name="_xlnm.Print_Area" localSheetId="13">'3-1-3其他货币资金'!$A$1:$K$30</definedName>
    <definedName name="_xlnm.Print_Area" localSheetId="15">'3-2-1交易性-股票'!$A$1:$L$30</definedName>
    <definedName name="_xlnm.Print_Area" localSheetId="16">'3-2-2交易性-债券'!$A$1:$L$30</definedName>
    <definedName name="_xlnm.Print_Area" localSheetId="17">'3-2-3交易性-基金'!$A$1:$L$31</definedName>
    <definedName name="_xlnm.Print_Area" localSheetId="14">'3-2交易性金融资产汇总'!$A$1:$F$30</definedName>
    <definedName name="_xlnm.Print_Area" localSheetId="18">'3-3衍生金融资产'!$A$1:$J$30</definedName>
    <definedName name="_xlnm.Print_Area" localSheetId="19">'3-4应收票据'!$A$1:$J$30</definedName>
    <definedName name="_xlnm.Print_Area" localSheetId="20">'3-5应收账款'!$A$1:$J$30</definedName>
    <definedName name="_xlnm.Print_Area" localSheetId="21">'3-6预付账款'!$A$1:$J$30</definedName>
    <definedName name="_xlnm.Print_Area" localSheetId="23">'3-7-1应收利息'!$A$1:$K$30</definedName>
    <definedName name="_xlnm.Print_Area" localSheetId="24">'3-7-2应收股利'!$A$1:$I$30</definedName>
    <definedName name="_xlnm.Print_Area" localSheetId="25">'3-7-3其他应收款（除应收利息和应收股利外）'!$A$1:$J$30</definedName>
    <definedName name="_xlnm.Print_Area" localSheetId="22">'3-7其他应收款汇总'!$A$1:$F$30</definedName>
    <definedName name="_xlnm.Print_Area" localSheetId="36">'3-8-10发出商品'!$A$1:$O$36</definedName>
    <definedName name="_xlnm.Print_Area" localSheetId="37">'3-8-11在用周转材料'!$A$1:$O$34</definedName>
    <definedName name="_xlnm.Print_Area" localSheetId="27">'3-8-1材料采购（在途物资）'!$A$1:$M$31</definedName>
    <definedName name="_xlnm.Print_Area" localSheetId="28">'3-8-2原材料'!$A$1:$O$32</definedName>
    <definedName name="_xlnm.Print_Area" localSheetId="29">'3-8-3在库周转材料'!$A$1:$O$34</definedName>
    <definedName name="_xlnm.Print_Area" localSheetId="30">'3-8-4委托加工物资'!$A$1:$N$33</definedName>
    <definedName name="_xlnm.Print_Area" localSheetId="31">'3-8-5工程施工'!$A$1:$P$40</definedName>
    <definedName name="_xlnm.Print_Area" localSheetId="32">'3-8-6产成品（库存商品）'!$A$1:$P$33</definedName>
    <definedName name="_xlnm.Print_Area" localSheetId="33">'3-8-7在产品（自制半成品）'!$A$1:$M$31</definedName>
    <definedName name="_xlnm.Print_Area" localSheetId="34">'3-8-8开发成本'!$A$1:$U$42</definedName>
    <definedName name="_xlnm.Print_Area" localSheetId="35">'3-8-9开发产品'!$A$1:$T$41</definedName>
    <definedName name="_xlnm.Print_Area" localSheetId="26">'3-8存货汇总'!$A$1:$F$30</definedName>
    <definedName name="_xlnm.Print_Area" localSheetId="38">'3-9持有待售资产'!$A$1:$I$30</definedName>
    <definedName name="_xlnm.Print_Area" localSheetId="9">'3-流动汇总'!$A$1:$F$30</definedName>
    <definedName name="_xlnm.Print_Area" localSheetId="66">'4-10-1无形-土地'!$A$1:$P$34</definedName>
    <definedName name="_xlnm.Print_Area" localSheetId="67">'4-10-2无形-矿业权'!$A$1:$N$31</definedName>
    <definedName name="_xlnm.Print_Area" localSheetId="68">'4-10-3无形-海域'!$A$1:$O$33</definedName>
    <definedName name="_xlnm.Print_Area" localSheetId="69">'4-10-4无形-其他'!$A$1:$L$30</definedName>
    <definedName name="_xlnm.Print_Area" localSheetId="65">'4-10无形资产汇总'!$A$1:$F$30</definedName>
    <definedName name="_xlnm.Print_Area" localSheetId="70">'4-11开发支出'!$A$1:$K$30</definedName>
    <definedName name="_xlnm.Print_Area" localSheetId="43">'4-1-1可出售-股票'!$A$1:$M$30</definedName>
    <definedName name="_xlnm.Print_Area" localSheetId="44">'4-1-2可出售-债券'!$A$1:$M$30</definedName>
    <definedName name="_xlnm.Print_Area" localSheetId="71">'4-12商誉'!$A$1:$H$30</definedName>
    <definedName name="_xlnm.Print_Area" localSheetId="72">'4-13长期待摊费用'!$A$1:$K$30</definedName>
    <definedName name="_xlnm.Print_Area" localSheetId="73">'4-14递延所得税资产'!$A$1:$H$30</definedName>
    <definedName name="_xlnm.Print_Area" localSheetId="74">'4-15其他非流动资产'!$A$1:$H$30</definedName>
    <definedName name="_xlnm.Print_Area" localSheetId="42">'4-1可供出售金融资产汇总'!$A$1:$F$30</definedName>
    <definedName name="_xlnm.Print_Area" localSheetId="46">'4-2持有至到期投资'!$A$1:$L$30</definedName>
    <definedName name="_xlnm.Print_Area" localSheetId="47">'4-3长期应收'!$A$1:$I$30</definedName>
    <definedName name="_xlnm.Print_Area" localSheetId="48">'4-4股权投资'!$A$1:$K$30</definedName>
    <definedName name="_xlnm.Print_Area" localSheetId="49">'4-5投资性房地产'!$A$1:$S$39</definedName>
    <definedName name="_xlnm.Print_Area" localSheetId="51">'4-6-1房屋建筑物'!$A$1:$P$33</definedName>
    <definedName name="_xlnm.Print_Area" localSheetId="52">'4-6-2构筑物'!$A$1:$P$34</definedName>
    <definedName name="_xlnm.Print_Area" localSheetId="53">'4-6-3管道沟槽'!$A$1:$O$32</definedName>
    <definedName name="_xlnm.Print_Area" localSheetId="54">'4-6-4机器设备'!$A$1:$R$86</definedName>
    <definedName name="_xlnm.Print_Area" localSheetId="55">'4-6-5车辆'!$A$1:$Q$36</definedName>
    <definedName name="_xlnm.Print_Area" localSheetId="56">'4-6-6电子设备'!$A$1:$P$35</definedName>
    <definedName name="_xlnm.Print_Area" localSheetId="57">'4-6-7土地'!$A$1:$P$35</definedName>
    <definedName name="_xlnm.Print_Area" localSheetId="58">'4-6-8固定资产清理'!$A$1:$J$30</definedName>
    <definedName name="_xlnm.Print_Area" localSheetId="50">'4-6固定资产汇总'!$A$1:$J$31</definedName>
    <definedName name="_xlnm.Print_Area" localSheetId="60">'4-7-1在建（土建）'!$A$1:$M$30</definedName>
    <definedName name="_xlnm.Print_Area" localSheetId="61">'4-7-2在建（设备）'!$A$1:$R$38</definedName>
    <definedName name="_xlnm.Print_Area" localSheetId="62">'4-7-3工程物资'!$A$1:$N$32</definedName>
    <definedName name="_xlnm.Print_Area" localSheetId="59">'4-7在建工程汇总'!$A$1:$F$30</definedName>
    <definedName name="_xlnm.Print_Area" localSheetId="63">'4-8生产性生物资产'!$A$1:$N$31</definedName>
    <definedName name="_xlnm.Print_Area" localSheetId="64">'4-9油气资产'!$A$1:$N$31</definedName>
    <definedName name="_xlnm.Print_Area" localSheetId="41">'4-非流动资产汇总'!$A$1:$F$30</definedName>
    <definedName name="_xlnm.Print_Area" localSheetId="88">'5-10持有待售负债'!$A$1:$G$30</definedName>
    <definedName name="_xlnm.Print_Area" localSheetId="89">'5-11一年到期非流动负债'!$A$1:$H$30</definedName>
    <definedName name="_xlnm.Print_Area" localSheetId="90">'5-12其他流动负债'!$A$1:$G$30</definedName>
    <definedName name="_xlnm.Print_Area" localSheetId="76">'5-1短期借款'!$A$1:$K$30</definedName>
    <definedName name="_xlnm.Print_Area" localSheetId="77">'5-2交易性金融负债'!$A$1:$G$30</definedName>
    <definedName name="_xlnm.Print_Area" localSheetId="78">'5-3衍生金融负债'!$A$1:$H$30</definedName>
    <definedName name="_xlnm.Print_Area" localSheetId="79">'5-4应付票据'!$A$1:$H$30</definedName>
    <definedName name="_xlnm.Print_Area" localSheetId="80">'5-5应付账款'!$A$1:$G$30</definedName>
    <definedName name="_xlnm.Print_Area" localSheetId="81">'5-6预收账款'!$A$1:$G$30</definedName>
    <definedName name="_xlnm.Print_Area" localSheetId="82">'5-7职工薪酬'!$A$1:$F$30</definedName>
    <definedName name="_xlnm.Print_Area" localSheetId="83">'5-8应交税费'!$A$1:$G$30</definedName>
    <definedName name="_xlnm.Print_Area" localSheetId="85">'5-9-1应付利息'!$A$1:$I$30</definedName>
    <definedName name="_xlnm.Print_Area" localSheetId="86">'5-9-2应付股利（利润）'!$A$1:$G$30</definedName>
    <definedName name="_xlnm.Print_Area" localSheetId="87">'5-9-3其他应付款（除应付利息和应付股利外）'!$A$1:$G$30</definedName>
    <definedName name="_xlnm.Print_Area" localSheetId="84">'5-9其他应付款汇总'!$A$1:$F$30</definedName>
    <definedName name="_xlnm.Print_Area" localSheetId="75">'5-流动负债汇总'!$A$1:$F$30</definedName>
    <definedName name="_xlnm.Print_Area" localSheetId="92">'6-1长期借款'!$A$1:$K$30</definedName>
    <definedName name="_xlnm.Print_Area" localSheetId="93">'6-2应付债券'!$A$1:$I$30</definedName>
    <definedName name="_xlnm.Print_Area" localSheetId="95">'6-3-1长期应付款'!$A$1:$I$31</definedName>
    <definedName name="_xlnm.Print_Area" localSheetId="96">'6-3-2专项应付款'!$A$1:$G$30</definedName>
    <definedName name="_xlnm.Print_Area" localSheetId="94">'6-3长期应付款汇总'!$A$1:$F$30</definedName>
    <definedName name="_xlnm.Print_Area" localSheetId="97">'6-4预计负债'!$A$1:$G$30</definedName>
    <definedName name="_xlnm.Print_Area" localSheetId="98">'6-5递延收益'!$A$1:$G$30</definedName>
    <definedName name="_xlnm.Print_Area" localSheetId="99">'6-6递延所得税负债'!$A$1:$F$30</definedName>
    <definedName name="_xlnm.Print_Area" localSheetId="100">'6-7其他非流动负债'!$A$1:$G$30</definedName>
    <definedName name="_xlnm.Print_Area" localSheetId="91">'6-非流动负债汇总 '!$A$1:$F$30</definedName>
    <definedName name="_xlnm.Print_Area" localSheetId="101">'7-所有者权益'!$A$1:$F$30</definedName>
    <definedName name="_xlnm.Print_Area" localSheetId="10">'表3-1货币汇总表'!$A$1:$G$30</definedName>
    <definedName name="_xlnm.Print_Area" localSheetId="3">目录!$B$1:$H$37</definedName>
    <definedName name="_xlnm.Print_Area" localSheetId="5">企业联系人!$A$1:$G$33</definedName>
    <definedName name="_xlnm.Print_Area" localSheetId="2">'填表说明（必看）'!$A$1:$M$33</definedName>
    <definedName name="_xlnm.Print_Area" localSheetId="6">资产负债表!$A$1:$F$44</definedName>
    <definedName name="_xlnm.Print_Titles" localSheetId="7">'1-汇总表'!$1:$6</definedName>
    <definedName name="_xlnm.Print_Titles" localSheetId="8">'2-分类汇总'!$1:$5</definedName>
    <definedName name="_xlnm.Print_Titles" localSheetId="39">'3-10一年到期非流动资产'!$1:$5</definedName>
    <definedName name="_xlnm.Print_Titles" localSheetId="11">'3-1-1库存现金'!$1:$5</definedName>
    <definedName name="_xlnm.Print_Titles" localSheetId="12">'3-1-2银行存款'!$1:$5</definedName>
    <definedName name="_xlnm.Print_Titles" localSheetId="13">'3-1-3其他货币资金'!$1:$5</definedName>
    <definedName name="_xlnm.Print_Titles" localSheetId="15">'3-2-1交易性-股票'!$1:$5</definedName>
    <definedName name="_xlnm.Print_Titles" localSheetId="16">'3-2-2交易性-债券'!$1:$5</definedName>
    <definedName name="_xlnm.Print_Titles" localSheetId="17">'3-2-3交易性-基金'!$1:$5</definedName>
    <definedName name="_xlnm.Print_Titles" localSheetId="14">'3-2交易性金融资产汇总'!$1:$5</definedName>
    <definedName name="_xlnm.Print_Titles" localSheetId="18">'3-3衍生金融资产'!$1:$5</definedName>
    <definedName name="_xlnm.Print_Titles" localSheetId="19">'3-4应收票据'!$1:$5</definedName>
    <definedName name="_xlnm.Print_Titles" localSheetId="20">'3-5应收账款'!$1:$5</definedName>
    <definedName name="_xlnm.Print_Titles" localSheetId="21">'3-6预付账款'!$1:$5</definedName>
    <definedName name="_xlnm.Print_Titles" localSheetId="23">'3-7-1应收利息'!$1:$5</definedName>
    <definedName name="_xlnm.Print_Titles" localSheetId="24">'3-7-2应收股利'!$1:$5</definedName>
    <definedName name="_xlnm.Print_Titles" localSheetId="25">'3-7-3其他应收款（除应收利息和应收股利外）'!$1:$5</definedName>
    <definedName name="_xlnm.Print_Titles" localSheetId="22">'3-7其他应收款汇总'!$1:$5</definedName>
    <definedName name="_xlnm.Print_Titles" localSheetId="36">'3-8-10发出商品'!$1:$6</definedName>
    <definedName name="_xlnm.Print_Titles" localSheetId="37">'3-8-11在用周转材料'!$1:$6</definedName>
    <definedName name="_xlnm.Print_Titles" localSheetId="27">'3-8-1材料采购（在途物资）'!$1:$6</definedName>
    <definedName name="_xlnm.Print_Titles" localSheetId="28">'3-8-2原材料'!$1:$6</definedName>
    <definedName name="_xlnm.Print_Titles" localSheetId="29">'3-8-3在库周转材料'!$1:$6</definedName>
    <definedName name="_xlnm.Print_Titles" localSheetId="30">'3-8-4委托加工物资'!$1:$6</definedName>
    <definedName name="_xlnm.Print_Titles" localSheetId="31">'3-8-5工程施工'!$1:$6</definedName>
    <definedName name="_xlnm.Print_Titles" localSheetId="32">'3-8-6产成品（库存商品）'!$1:$6</definedName>
    <definedName name="_xlnm.Print_Titles" localSheetId="33">'3-8-7在产品（自制半成品）'!$1:$6</definedName>
    <definedName name="_xlnm.Print_Titles" localSheetId="34">'3-8-8开发成本'!$1:$6</definedName>
    <definedName name="_xlnm.Print_Titles" localSheetId="35">'3-8-9开发产品'!$1:$6</definedName>
    <definedName name="_xlnm.Print_Titles" localSheetId="26">'3-8存货汇总'!$1:$5</definedName>
    <definedName name="_xlnm.Print_Titles" localSheetId="38">'3-9持有待售资产'!$1:$5</definedName>
    <definedName name="_xlnm.Print_Titles" localSheetId="9">'3-流动汇总'!$1:$5</definedName>
    <definedName name="_xlnm.Print_Titles" localSheetId="66">'4-10-1无形-土地'!$1:$5</definedName>
    <definedName name="_xlnm.Print_Titles" localSheetId="67">'4-10-2无形-矿业权'!$1:$5</definedName>
    <definedName name="_xlnm.Print_Titles" localSheetId="68">'4-10-3无形-海域'!$1:$5</definedName>
    <definedName name="_xlnm.Print_Titles" localSheetId="69">'4-10-4无形-其他'!$1:$5</definedName>
    <definedName name="_xlnm.Print_Titles" localSheetId="65">'4-10无形资产汇总'!$1:$5</definedName>
    <definedName name="_xlnm.Print_Titles" localSheetId="70">'4-11开发支出'!$1:$5</definedName>
    <definedName name="_xlnm.Print_Titles" localSheetId="43">'4-1-1可出售-股票'!$1:$5</definedName>
    <definedName name="_xlnm.Print_Titles" localSheetId="44">'4-1-2可出售-债券'!$1:$5</definedName>
    <definedName name="_xlnm.Print_Titles" localSheetId="71">'4-12商誉'!$1:$5</definedName>
    <definedName name="_xlnm.Print_Titles" localSheetId="45">'4-1-3可出售-其他'!$1:$5</definedName>
    <definedName name="_xlnm.Print_Titles" localSheetId="72">'4-13长期待摊费用'!$1:$5</definedName>
    <definedName name="_xlnm.Print_Titles" localSheetId="73">'4-14递延所得税资产'!$1:$5</definedName>
    <definedName name="_xlnm.Print_Titles" localSheetId="74">'4-15其他非流动资产'!$1:$5</definedName>
    <definedName name="_xlnm.Print_Titles" localSheetId="42">'4-1可供出售金融资产汇总'!$1:$5</definedName>
    <definedName name="_xlnm.Print_Titles" localSheetId="46">'4-2持有至到期投资'!$1:$5</definedName>
    <definedName name="_xlnm.Print_Titles" localSheetId="47">'4-3长期应收'!$1:$5</definedName>
    <definedName name="_xlnm.Print_Titles" localSheetId="48">'4-4股权投资'!$1:$5</definedName>
    <definedName name="_xlnm.Print_Titles" localSheetId="49">'4-5投资性房地产'!$1:$6</definedName>
    <definedName name="_xlnm.Print_Titles" localSheetId="51">'4-6-1房屋建筑物'!$1:$6</definedName>
    <definedName name="_xlnm.Print_Titles" localSheetId="52">'4-6-2构筑物'!$1:$6</definedName>
    <definedName name="_xlnm.Print_Titles" localSheetId="53">'4-6-3管道沟槽'!$1:$6</definedName>
    <definedName name="_xlnm.Print_Titles" localSheetId="54">'4-6-4机器设备'!$1:$6</definedName>
    <definedName name="_xlnm.Print_Titles" localSheetId="55">'4-6-5车辆'!$1:$6</definedName>
    <definedName name="_xlnm.Print_Titles" localSheetId="56">'4-6-6电子设备'!$1:$6</definedName>
    <definedName name="_xlnm.Print_Titles" localSheetId="57">'4-6-7土地'!$1:$5</definedName>
    <definedName name="_xlnm.Print_Titles" localSheetId="58">'4-6-8固定资产清理'!$1:$5</definedName>
    <definedName name="_xlnm.Print_Titles" localSheetId="60">'4-7-1在建（土建）'!$1:$5</definedName>
    <definedName name="_xlnm.Print_Titles" localSheetId="61">'4-7-2在建（设备）'!$1:$6</definedName>
    <definedName name="_xlnm.Print_Titles" localSheetId="62">'4-7-3工程物资'!$1:$6</definedName>
    <definedName name="_xlnm.Print_Titles" localSheetId="59">'4-7在建工程汇总'!$1:$5</definedName>
    <definedName name="_xlnm.Print_Titles" localSheetId="63">'4-8生产性生物资产'!$1:$6</definedName>
    <definedName name="_xlnm.Print_Titles" localSheetId="64">'4-9油气资产'!$1:$6</definedName>
    <definedName name="_xlnm.Print_Titles" localSheetId="41">'4-非流动资产汇总'!$1:$5</definedName>
    <definedName name="_xlnm.Print_Titles" localSheetId="88">'5-10持有待售负债'!$1:$5</definedName>
    <definedName name="_xlnm.Print_Titles" localSheetId="89">'5-11一年到期非流动负债'!$1:$5</definedName>
    <definedName name="_xlnm.Print_Titles" localSheetId="90">'5-12其他流动负债'!$1:$5</definedName>
    <definedName name="_xlnm.Print_Titles" localSheetId="76">'5-1短期借款'!$1:$5</definedName>
    <definedName name="_xlnm.Print_Titles" localSheetId="77">'5-2交易性金融负债'!$1:$5</definedName>
    <definedName name="_xlnm.Print_Titles" localSheetId="79">'5-4应付票据'!$1:$5</definedName>
    <definedName name="_xlnm.Print_Titles" localSheetId="80">'5-5应付账款'!$1:$5</definedName>
    <definedName name="_xlnm.Print_Titles" localSheetId="81">'5-6预收账款'!$1:$5</definedName>
    <definedName name="_xlnm.Print_Titles" localSheetId="82">'5-7职工薪酬'!$1:$5</definedName>
    <definedName name="_xlnm.Print_Titles" localSheetId="83">'5-8应交税费'!$1:$5</definedName>
    <definedName name="_xlnm.Print_Titles" localSheetId="85">'5-9-1应付利息'!$1:$5</definedName>
    <definedName name="_xlnm.Print_Titles" localSheetId="86">'5-9-2应付股利（利润）'!$1:$5</definedName>
    <definedName name="_xlnm.Print_Titles" localSheetId="87">'5-9-3其他应付款（除应付利息和应付股利外）'!$1:$5</definedName>
    <definedName name="_xlnm.Print_Titles" localSheetId="75">'5-流动负债汇总'!$1:$5</definedName>
    <definedName name="_xlnm.Print_Titles" localSheetId="92">'6-1长期借款'!$1:$5</definedName>
    <definedName name="_xlnm.Print_Titles" localSheetId="93">'6-2应付债券'!$1:$5</definedName>
    <definedName name="_xlnm.Print_Titles" localSheetId="95">'6-3-1长期应付款'!$1:$6</definedName>
    <definedName name="_xlnm.Print_Titles" localSheetId="96">'6-3-2专项应付款'!$1:$5</definedName>
    <definedName name="_xlnm.Print_Titles" localSheetId="97">'6-4预计负债'!$1:$5</definedName>
    <definedName name="_xlnm.Print_Titles" localSheetId="98">'6-5递延收益'!$1:$5</definedName>
    <definedName name="_xlnm.Print_Titles" localSheetId="99">'6-6递延所得税负债'!$1:$5</definedName>
    <definedName name="_xlnm.Print_Titles" localSheetId="100">'6-7其他非流动负债'!$1:$5</definedName>
    <definedName name="_xlnm.Print_Titles" localSheetId="91">'6-非流动负债汇总 '!$1:$5</definedName>
    <definedName name="_xlnm.Print_Titles" localSheetId="101">'7-所有者权益'!$1:$5</definedName>
    <definedName name="_xlnm.Print_Titles" localSheetId="10">'表3-1货币汇总表'!$1:$5</definedName>
  </definedNames>
  <calcPr calcId="144525" fullPrecision="0"/>
</workbook>
</file>

<file path=xl/comments1.xml><?xml version="1.0" encoding="utf-8"?>
<comments xmlns="http://schemas.openxmlformats.org/spreadsheetml/2006/main">
  <authors>
    <author>hx-001</author>
  </authors>
  <commentList>
    <comment ref="E18" authorId="0">
      <text>
        <r>
          <rPr>
            <b/>
            <sz val="9"/>
            <rFont val="Tahoma"/>
            <charset val="134"/>
          </rPr>
          <t>hx-001:</t>
        </r>
        <r>
          <rPr>
            <sz val="9"/>
            <rFont val="Tahoma"/>
            <charset val="134"/>
          </rPr>
          <t xml:space="preserve">
</t>
        </r>
      </text>
    </comment>
  </commentList>
</comments>
</file>

<file path=xl/comments10.xml><?xml version="1.0" encoding="utf-8"?>
<comments xmlns="http://schemas.openxmlformats.org/spreadsheetml/2006/main">
  <authors>
    <author>chenjie</author>
  </authors>
  <commentList>
    <comment ref="C6" authorId="0">
      <text>
        <r>
          <rPr>
            <sz val="9"/>
            <rFont val="宋体"/>
            <charset val="134"/>
          </rPr>
          <t>chenjie:
指的是利润或股利分配时间</t>
        </r>
      </text>
    </comment>
    <comment ref="D6" authorId="0">
      <text>
        <r>
          <rPr>
            <sz val="9"/>
            <rFont val="宋体"/>
            <charset val="134"/>
          </rPr>
          <t>chenjie:
指股利发生的期间，如2002年应收2001年的股利，则该栏目填写“2001年”。</t>
        </r>
      </text>
    </comment>
    <comment ref="I6" authorId="0">
      <text>
        <r>
          <rPr>
            <sz val="9"/>
            <rFont val="宋体"/>
            <charset val="134"/>
          </rPr>
          <t>chenjie:
注明实际的股权比例</t>
        </r>
      </text>
    </comment>
  </commentList>
</comments>
</file>

<file path=xl/comments11.xml><?xml version="1.0" encoding="utf-8"?>
<comments xmlns="http://schemas.openxmlformats.org/spreadsheetml/2006/main">
  <authors>
    <author>chenjie</author>
  </authors>
  <commentList>
    <comment ref="O7" authorId="0">
      <text>
        <r>
          <rPr>
            <sz val="9"/>
            <rFont val="宋体"/>
            <charset val="134"/>
          </rPr>
          <t>chenjie:
(1)注1；(2)负数余额产生的原因。</t>
        </r>
      </text>
    </comment>
  </commentList>
</comments>
</file>

<file path=xl/comments12.xml><?xml version="1.0" encoding="utf-8"?>
<comments xmlns="http://schemas.openxmlformats.org/spreadsheetml/2006/main">
  <authors>
    <author>chenjie</author>
  </authors>
  <commentList>
    <comment ref="O7" authorId="0">
      <text>
        <r>
          <rPr>
            <sz val="9"/>
            <rFont val="宋体"/>
            <charset val="134"/>
          </rPr>
          <t>chenjie:
(1)注1；(2)负数余额产生的原因。</t>
        </r>
      </text>
    </comment>
  </commentList>
</comments>
</file>

<file path=xl/comments13.xml><?xml version="1.0" encoding="utf-8"?>
<comments xmlns="http://schemas.openxmlformats.org/spreadsheetml/2006/main">
  <authors>
    <author>chenjie</author>
  </authors>
  <commentList>
    <comment ref="P7" authorId="0">
      <text>
        <r>
          <rPr>
            <sz val="9"/>
            <rFont val="宋体"/>
            <charset val="134"/>
          </rPr>
          <t>chenjie:
(1)注1；(2)负数余额产生的原因。</t>
        </r>
      </text>
    </comment>
  </commentList>
</comments>
</file>

<file path=xl/comments14.xml><?xml version="1.0" encoding="utf-8"?>
<comments xmlns="http://schemas.openxmlformats.org/spreadsheetml/2006/main">
  <authors>
    <author>chenjie</author>
  </authors>
  <commentList>
    <comment ref="U7" authorId="0">
      <text>
        <r>
          <rPr>
            <sz val="9"/>
            <rFont val="宋体"/>
            <charset val="134"/>
          </rPr>
          <t>chenjie:
(1)注1；(2)负数余额产生的原因。</t>
        </r>
      </text>
    </comment>
  </commentList>
</comments>
</file>

<file path=xl/comments15.xml><?xml version="1.0" encoding="utf-8"?>
<comments xmlns="http://schemas.openxmlformats.org/spreadsheetml/2006/main">
  <authors>
    <author>chenjie</author>
  </authors>
  <commentList>
    <comment ref="T7" authorId="0">
      <text>
        <r>
          <rPr>
            <sz val="9"/>
            <rFont val="宋体"/>
            <charset val="134"/>
          </rPr>
          <t>chenjie:
(1)注1；(2)负数余额产生的原因。</t>
        </r>
      </text>
    </comment>
  </commentList>
</comments>
</file>

<file path=xl/comments16.xml><?xml version="1.0" encoding="utf-8"?>
<comments xmlns="http://schemas.openxmlformats.org/spreadsheetml/2006/main">
  <authors>
    <author>chenjie</author>
  </authors>
  <commentList>
    <comment ref="C6" authorId="0">
      <text>
        <r>
          <rPr>
            <sz val="9"/>
            <rFont val="宋体"/>
            <charset val="134"/>
          </rPr>
          <t>chenjie:
购买日</t>
        </r>
      </text>
    </comment>
    <comment ref="I6" authorId="0">
      <text>
        <r>
          <rPr>
            <sz val="9"/>
            <rFont val="宋体"/>
            <charset val="134"/>
          </rPr>
          <t>chenjie:
设定抵押的债券应标明</t>
        </r>
      </text>
    </comment>
  </commentList>
</comments>
</file>

<file path=xl/comments17.xml><?xml version="1.0" encoding="utf-8"?>
<comments xmlns="http://schemas.openxmlformats.org/spreadsheetml/2006/main">
  <authors>
    <author>chenjie</author>
  </authors>
  <commentList>
    <comment ref="B6" authorId="0">
      <text>
        <r>
          <rPr>
            <sz val="9"/>
            <rFont val="宋体"/>
            <charset val="134"/>
          </rPr>
          <t>chenjie:
填入债券名称如：“3年期国库券”、“5年期电力基金债券”等</t>
        </r>
      </text>
    </comment>
    <comment ref="C6" authorId="0">
      <text>
        <r>
          <rPr>
            <sz val="9"/>
            <rFont val="宋体"/>
            <charset val="134"/>
          </rPr>
          <t>chenjie:
购买日</t>
        </r>
      </text>
    </comment>
    <comment ref="I6" authorId="0">
      <text>
        <r>
          <rPr>
            <sz val="9"/>
            <rFont val="宋体"/>
            <charset val="134"/>
          </rPr>
          <t>chenjie:
设定抵押的债券应标明</t>
        </r>
      </text>
    </comment>
  </commentList>
</comments>
</file>

<file path=xl/comments18.xml><?xml version="1.0" encoding="utf-8"?>
<comments xmlns="http://schemas.openxmlformats.org/spreadsheetml/2006/main">
  <authors>
    <author>chenjie</author>
  </authors>
  <commentList>
    <comment ref="B6" authorId="0">
      <text>
        <r>
          <rPr>
            <sz val="9"/>
            <rFont val="宋体"/>
            <charset val="134"/>
          </rPr>
          <t>chenjie:
填入债券名称如：“3年期国库券”、“5年期电力基金债券”等</t>
        </r>
      </text>
    </comment>
    <comment ref="C6" authorId="0">
      <text>
        <r>
          <rPr>
            <sz val="9"/>
            <rFont val="宋体"/>
            <charset val="134"/>
          </rPr>
          <t>chenjie:
购买日</t>
        </r>
      </text>
    </comment>
    <comment ref="J6" authorId="0">
      <text>
        <r>
          <rPr>
            <sz val="9"/>
            <rFont val="宋体"/>
            <charset val="134"/>
          </rPr>
          <t>chenjie:
设定抵押的债券应标明</t>
        </r>
      </text>
    </comment>
  </commentList>
</comments>
</file>

<file path=xl/comments19.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chenjie:
指国家股、法人股、流通股等</t>
        </r>
      </text>
    </comment>
    <comment ref="E6" authorId="0">
      <text>
        <r>
          <rPr>
            <sz val="9"/>
            <rFont val="宋体"/>
            <charset val="134"/>
          </rPr>
          <t>chenjie:
指购买日或以其他方式（如非货币性交易换入、以债权换入等）取得股权的协议转让日</t>
        </r>
      </text>
    </comment>
    <comment ref="F6" authorId="0">
      <text>
        <r>
          <rPr>
            <sz val="9"/>
            <rFont val="宋体"/>
            <charset val="134"/>
          </rPr>
          <t>chenjie:
与股权证一致</t>
        </r>
      </text>
    </comment>
    <comment ref="G6" authorId="0">
      <text>
        <r>
          <rPr>
            <sz val="9"/>
            <rFont val="宋体"/>
            <charset val="134"/>
          </rPr>
          <t>指基准日收盘价</t>
        </r>
      </text>
    </comment>
  </commentList>
</comments>
</file>

<file path=xl/comments2.xml><?xml version="1.0" encoding="utf-8"?>
<comments xmlns="http://schemas.openxmlformats.org/spreadsheetml/2006/main">
  <authors>
    <author>hx-001</author>
  </authors>
  <commentList>
    <comment ref="C6" authorId="0">
      <text>
        <r>
          <rPr>
            <b/>
            <sz val="9"/>
            <rFont val="Tahoma"/>
            <charset val="134"/>
          </rPr>
          <t>hx-001:</t>
        </r>
        <r>
          <rPr>
            <sz val="9"/>
            <rFont val="Tahoma"/>
            <charset val="134"/>
          </rPr>
          <t xml:space="preserve">
</t>
        </r>
        <r>
          <rPr>
            <sz val="9"/>
            <rFont val="宋体"/>
            <charset val="134"/>
          </rPr>
          <t>人民币或美元等币种</t>
        </r>
      </text>
    </comment>
  </commentList>
</comments>
</file>

<file path=xl/comments20.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如：XXXXX基金</t>
        </r>
      </text>
    </comment>
    <comment ref="E6" authorId="0">
      <text>
        <r>
          <rPr>
            <sz val="9"/>
            <rFont val="宋体"/>
            <charset val="134"/>
          </rPr>
          <t>chenjie:
指购买日或以其他方式（如非货币性交易换入、以债权换入等）取得股权的协议转让日</t>
        </r>
      </text>
    </comment>
    <comment ref="F6" authorId="0">
      <text>
        <r>
          <rPr>
            <sz val="9"/>
            <rFont val="宋体"/>
            <charset val="134"/>
          </rPr>
          <t>chenjie:
与股权证一致</t>
        </r>
      </text>
    </comment>
    <comment ref="G6" authorId="0">
      <text>
        <r>
          <rPr>
            <sz val="9"/>
            <rFont val="宋体"/>
            <charset val="134"/>
          </rPr>
          <t>chenjie:
指基准日收盘价</t>
        </r>
      </text>
    </comment>
  </commentList>
</comments>
</file>

<file path=xl/comments21.xml><?xml version="1.0" encoding="utf-8"?>
<comments xmlns="http://schemas.openxmlformats.org/spreadsheetml/2006/main">
  <authors>
    <author>chenjie</author>
  </authors>
  <commentList>
    <comment ref="B6" authorId="0">
      <text>
        <r>
          <rPr>
            <sz val="9"/>
            <rFont val="宋体"/>
            <charset val="134"/>
          </rPr>
          <t>chenjie:
债务单位名称应填列全称，不应以地名或不明确的简称或业务内容代替</t>
        </r>
      </text>
    </comment>
    <comment ref="C6" authorId="0">
      <text>
        <r>
          <rPr>
            <sz val="9"/>
            <rFont val="宋体"/>
            <charset val="134"/>
          </rPr>
          <t>chenjie:
如：“租赁XXXXXX”等</t>
        </r>
      </text>
    </comment>
    <comment ref="D6" authorId="0">
      <text>
        <r>
          <rPr>
            <sz val="9"/>
            <rFont val="宋体"/>
            <charset val="134"/>
          </rPr>
          <t>chenjie:
填列最后一笔借方发生额的日期；
日期填写形式(半角状态下)如：2002-6又如2001-11</t>
        </r>
      </text>
    </comment>
    <comment ref="I6" authorId="0">
      <text>
        <r>
          <rPr>
            <sz val="9"/>
            <rFont val="宋体"/>
            <charset val="134"/>
          </rPr>
          <t>chenjie: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22.xml><?xml version="1.0" encoding="utf-8"?>
<comments xmlns="http://schemas.openxmlformats.org/spreadsheetml/2006/main">
  <authors>
    <author>chenjie</author>
    <author>hx-001</author>
  </authors>
  <commentList>
    <comment ref="B7" authorId="0">
      <text>
        <r>
          <rPr>
            <sz val="9"/>
            <rFont val="宋体"/>
            <charset val="134"/>
          </rPr>
          <t>chenjie:
填写房产证编号,无证不填</t>
        </r>
      </text>
    </comment>
    <comment ref="E7" authorId="0">
      <text>
        <r>
          <rPr>
            <sz val="9"/>
            <rFont val="宋体"/>
            <charset val="134"/>
          </rPr>
          <t>chenjie:
如：“砖混、钢混、框架、砖木、简易”等，各类型结构的定义参见填表说明。</t>
        </r>
      </text>
    </comment>
    <comment ref="F7" authorId="1">
      <text>
        <r>
          <rPr>
            <b/>
            <sz val="9"/>
            <rFont val="Tahoma"/>
            <charset val="134"/>
          </rPr>
          <t>hx-001:</t>
        </r>
        <r>
          <rPr>
            <b/>
            <sz val="9"/>
            <rFont val="宋体"/>
            <charset val="134"/>
          </rPr>
          <t>如：住宅、商业、工业等</t>
        </r>
        <r>
          <rPr>
            <sz val="9"/>
            <rFont val="Tahoma"/>
            <charset val="134"/>
          </rPr>
          <t xml:space="preserve">
</t>
        </r>
      </text>
    </comment>
    <comment ref="G7" authorId="0">
      <text>
        <r>
          <rPr>
            <sz val="9"/>
            <rFont val="宋体"/>
            <charset val="134"/>
          </rPr>
          <t>chenjie:
指竣工日期或土地取得日期</t>
        </r>
      </text>
    </comment>
    <comment ref="H7" authorId="0">
      <text>
        <r>
          <rPr>
            <sz val="9"/>
            <rFont val="宋体"/>
            <charset val="134"/>
          </rPr>
          <t>chenjie:
m2或m3</t>
        </r>
      </text>
    </comment>
    <comment ref="I7" authorId="0">
      <text>
        <r>
          <rPr>
            <sz val="9"/>
            <rFont val="宋体"/>
            <charset val="134"/>
          </rPr>
          <t>chenjie:
(1)一般应填写房产证所填写的建筑面积值，如无房屋证，应填写工程概预算书上的面积值，否则就需要重新丈量；(2)对因改扩建已改变了原有建筑面积的，应以基准日实际建筑面积填报，但必须在备注中加以说明。注意：在增加面积的同时，应增加帐面原值及净值，如果增加面积的相应价值未入帐，应同时在备注中注明未入帐部分的建筑面积。</t>
        </r>
      </text>
    </comment>
    <comment ref="S7" authorId="0">
      <text>
        <r>
          <rPr>
            <sz val="9"/>
            <rFont val="宋体"/>
            <charset val="134"/>
          </rPr>
          <t>chenjie: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23.xml><?xml version="1.0" encoding="utf-8"?>
<comments xmlns="http://schemas.openxmlformats.org/spreadsheetml/2006/main">
  <authors>
    <author>chenjie</author>
  </authors>
  <commentList>
    <comment ref="B7" authorId="0">
      <text>
        <r>
          <rPr>
            <sz val="9"/>
            <rFont val="宋体"/>
            <charset val="134"/>
          </rPr>
          <t>chenjie:
填写房产证编号,无证不填，房权证106字第000349号（原证号）</t>
        </r>
      </text>
    </comment>
    <comment ref="D7" authorId="0">
      <text>
        <r>
          <rPr>
            <sz val="9"/>
            <rFont val="宋体"/>
            <charset val="134"/>
          </rPr>
          <t>chenjie:
如：“砖混、钢混、框架、砖木、简易”等，各类型结构的定义参见填表说明。</t>
        </r>
      </text>
    </comment>
    <comment ref="F7" authorId="0">
      <text>
        <r>
          <rPr>
            <sz val="9"/>
            <rFont val="宋体"/>
            <charset val="134"/>
          </rPr>
          <t>chenjie:
m2或m3</t>
        </r>
      </text>
    </comment>
    <comment ref="G7" authorId="0">
      <text>
        <r>
          <rPr>
            <sz val="9"/>
            <rFont val="宋体"/>
            <charset val="134"/>
          </rPr>
          <t>chenjie:
(1)一般应填写房产证所填写的建筑面积值，如无房屋证，应填写工程概预算书上的面积值，否则就需要重新丈量；(2)对因改扩建已改变了原有建筑面积的，应以基准日实际建筑面积填报，但必须在备注中加以说明。注意：在增加面积的同时，应增加帐面原值及净值，如果增加面积的相应价值未入帐，应同时在备注中注明未入帐部分的建筑面积。</t>
        </r>
      </text>
    </comment>
    <comment ref="P7" authorId="0">
      <text>
        <r>
          <rPr>
            <sz val="9"/>
            <rFont val="宋体"/>
            <charset val="134"/>
          </rPr>
          <t>chenjie: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24.xml><?xml version="1.0" encoding="utf-8"?>
<comments xmlns="http://schemas.openxmlformats.org/spreadsheetml/2006/main">
  <authors>
    <author>zhonglian</author>
    <author>chenjie</author>
  </authors>
  <commentList>
    <comment ref="L6" authorId="0">
      <text>
        <r>
          <rPr>
            <sz val="9"/>
            <rFont val="宋体"/>
            <charset val="134"/>
          </rPr>
          <t xml:space="preserve">zhonglian:
</t>
        </r>
      </text>
    </comment>
    <comment ref="B7" authorId="1">
      <text>
        <r>
          <rPr>
            <sz val="9"/>
            <rFont val="宋体"/>
            <charset val="134"/>
          </rPr>
          <t>chenjie:
填写构筑物或其他辅助设施的全称</t>
        </r>
      </text>
    </comment>
    <comment ref="C7" authorId="1">
      <text>
        <r>
          <rPr>
            <sz val="9"/>
            <rFont val="宋体"/>
            <charset val="134"/>
          </rPr>
          <t>chenjie:
如“砖、钢筋砼、钢结构、砖铁栏杆、砼面、沥青面、砖面”等，详见填表说明</t>
        </r>
      </text>
    </comment>
    <comment ref="D7" authorId="1">
      <text>
        <r>
          <rPr>
            <sz val="9"/>
            <rFont val="宋体"/>
            <charset val="134"/>
          </rPr>
          <t>chenjie:
指竣工验收日</t>
        </r>
      </text>
    </comment>
    <comment ref="E7" authorId="1">
      <text>
        <r>
          <rPr>
            <sz val="9"/>
            <rFont val="宋体"/>
            <charset val="134"/>
          </rPr>
          <t>chenjie:
座、口（井）、m、个等，详见填表说明</t>
        </r>
      </text>
    </comment>
    <comment ref="G7" authorId="1">
      <text>
        <r>
          <rPr>
            <sz val="9"/>
            <rFont val="宋体"/>
            <charset val="134"/>
          </rPr>
          <t>chenjie:
m2或m3</t>
        </r>
      </text>
    </comment>
    <comment ref="H7" authorId="1">
      <text>
        <r>
          <rPr>
            <sz val="9"/>
            <rFont val="宋体"/>
            <charset val="134"/>
          </rPr>
          <t>chenjie:
长度、宽度和建筑面积应按图纸准确填写</t>
        </r>
      </text>
    </comment>
    <comment ref="P7" authorId="1">
      <text>
        <r>
          <rPr>
            <sz val="9"/>
            <rFont val="宋体"/>
            <charset val="134"/>
          </rPr>
          <t>chenjie:
备注中须说明的事项：(1)对因改扩建已改变了原有建筑面积的；(2)改扩建增加的相应价值未入帐的，注明未入帐部分的建筑面积。(3)盘盈资产及非正常状态下的资产，如：“已拆除、待报废”等(5)负数余额</t>
        </r>
      </text>
    </comment>
  </commentList>
</comments>
</file>

<file path=xl/comments25.xml><?xml version="1.0" encoding="utf-8"?>
<comments xmlns="http://schemas.openxmlformats.org/spreadsheetml/2006/main">
  <authors>
    <author>chenjie</author>
  </authors>
  <commentList>
    <comment ref="B7" authorId="0">
      <text>
        <r>
          <rPr>
            <sz val="9"/>
            <rFont val="宋体"/>
            <charset val="134"/>
          </rPr>
          <t>chenjie:
填写管道和沟槽的全称</t>
        </r>
      </text>
    </comment>
    <comment ref="E7" authorId="0">
      <text>
        <r>
          <rPr>
            <sz val="9"/>
            <rFont val="宋体"/>
            <charset val="134"/>
          </rPr>
          <t>chenjie:
长度、槽深、沟宽*沟厚管径*壁厚、材质、绝缘方式等应按图纸准确填写</t>
        </r>
      </text>
    </comment>
    <comment ref="F7" authorId="0">
      <text>
        <r>
          <rPr>
            <sz val="9"/>
            <rFont val="宋体"/>
            <charset val="134"/>
          </rPr>
          <t>chenjie:
如”砖、砼、钢管、砼管”等</t>
        </r>
      </text>
    </comment>
    <comment ref="H7" authorId="0">
      <text>
        <r>
          <rPr>
            <sz val="9"/>
            <rFont val="宋体"/>
            <charset val="134"/>
          </rPr>
          <t>chenjie:
指竣工日期</t>
        </r>
      </text>
    </comment>
    <comment ref="O7" authorId="0">
      <text>
        <r>
          <rPr>
            <sz val="9"/>
            <rFont val="宋体"/>
            <charset val="134"/>
          </rPr>
          <t>chenjie:
备注中须说明的事项：(1)对因改扩建已改变了原有记录的；(2)改扩建增加的相应价值未入帐的，注明未入帐部分的尺寸规格等。(3)盘盈资产及非正常状态下的资产，如：“已拆除、待报废”等(5)负数余额</t>
        </r>
      </text>
    </comment>
  </commentList>
</comments>
</file>

<file path=xl/comments26.xml><?xml version="1.0" encoding="utf-8"?>
<comments xmlns="http://schemas.openxmlformats.org/spreadsheetml/2006/main">
  <authors>
    <author>chenjie</author>
    <author>符大林</author>
  </authors>
  <commentList>
    <comment ref="E7" authorId="0">
      <text>
        <r>
          <rPr>
            <sz val="9"/>
            <rFont val="宋体"/>
            <charset val="134"/>
          </rPr>
          <t>chenjie:
按设备铭牌填写，不得以地名或经销商名称替代</t>
        </r>
      </text>
    </comment>
    <comment ref="F7" authorId="0">
      <text>
        <r>
          <rPr>
            <sz val="9"/>
            <rFont val="宋体"/>
            <charset val="134"/>
          </rPr>
          <t>chenjie:
台、件、套、个等</t>
        </r>
      </text>
    </comment>
    <comment ref="J9" authorId="1">
      <text>
        <r>
          <rPr>
            <sz val="9"/>
            <rFont val="宋体"/>
            <charset val="134"/>
          </rPr>
          <t>可能不止一台的</t>
        </r>
      </text>
    </comment>
  </commentList>
</comments>
</file>

<file path=xl/comments27.xml><?xml version="1.0" encoding="utf-8"?>
<comments xmlns="http://schemas.openxmlformats.org/spreadsheetml/2006/main">
  <authors>
    <author>chenjie</author>
  </authors>
  <commentList>
    <comment ref="Q7" authorId="0">
      <text>
        <r>
          <rPr>
            <sz val="9"/>
            <rFont val="宋体"/>
            <charset val="134"/>
          </rPr>
          <t>chenjie:
(1)对待报废、盘亏、帐外等运输车辆应在备注栏标明；(2)因折旧提超等原因造成负数余额的项目，应简述原因（3）其他</t>
        </r>
      </text>
    </comment>
  </commentList>
</comments>
</file>

<file path=xl/comments28.xml><?xml version="1.0" encoding="utf-8"?>
<comments xmlns="http://schemas.openxmlformats.org/spreadsheetml/2006/main">
  <authors>
    <author>chenjie</author>
  </authors>
  <commentList>
    <comment ref="P7" authorId="0">
      <text>
        <r>
          <rPr>
            <sz val="9"/>
            <rFont val="宋体"/>
            <charset val="134"/>
          </rPr>
          <t>chenjie:
(1)对停用、不需用、待报废、淘汰、盘亏、盘盈等电子设备应在备注栏标明(2)因折旧提超等原因造成负数余额的项目，应简述原因(3)其他</t>
        </r>
      </text>
    </comment>
  </commentList>
</comments>
</file>

<file path=xl/comments29.xml><?xml version="1.0" encoding="utf-8"?>
<comments xmlns="http://schemas.openxmlformats.org/spreadsheetml/2006/main">
  <authors>
    <author>chenjie</author>
  </authors>
  <commentList>
    <comment ref="B6" authorId="0">
      <text>
        <r>
          <rPr>
            <sz val="9"/>
            <rFont val="宋体"/>
            <charset val="134"/>
          </rPr>
          <t>chenjie:
土地使用权证书的编号</t>
        </r>
      </text>
    </comment>
    <comment ref="D6" authorId="0">
      <text>
        <r>
          <rPr>
            <sz val="9"/>
            <rFont val="宋体"/>
            <charset val="134"/>
          </rPr>
          <t>chenjie:
所填内容应与土地证记录相符</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 ref="H6" authorId="0">
      <text>
        <r>
          <rPr>
            <sz val="9"/>
            <rFont val="宋体"/>
            <charset val="134"/>
          </rPr>
          <t>chenjie:
所填内容应与土地证记录相符</t>
        </r>
      </text>
    </comment>
  </commentList>
</comments>
</file>

<file path=xl/comments3.xml><?xml version="1.0" encoding="utf-8"?>
<comments xmlns="http://schemas.openxmlformats.org/spreadsheetml/2006/main">
  <authors>
    <author>hx-001</author>
  </authors>
  <commentList>
    <comment ref="B6" authorId="0">
      <text>
        <r>
          <rPr>
            <b/>
            <sz val="9"/>
            <rFont val="Tahoma"/>
            <charset val="134"/>
          </rPr>
          <t>hx-001:</t>
        </r>
        <r>
          <rPr>
            <sz val="9"/>
            <rFont val="Tahoma"/>
            <charset val="134"/>
          </rPr>
          <t xml:space="preserve">
</t>
        </r>
        <r>
          <rPr>
            <sz val="9"/>
            <rFont val="宋体"/>
            <charset val="134"/>
          </rPr>
          <t>开户银行全称</t>
        </r>
      </text>
    </comment>
    <comment ref="D6" authorId="0">
      <text>
        <r>
          <rPr>
            <b/>
            <sz val="9"/>
            <rFont val="Tahoma"/>
            <charset val="134"/>
          </rPr>
          <t>hx-001:</t>
        </r>
        <r>
          <rPr>
            <sz val="9"/>
            <rFont val="Tahoma"/>
            <charset val="134"/>
          </rPr>
          <t xml:space="preserve">
</t>
        </r>
        <r>
          <rPr>
            <sz val="9"/>
            <rFont val="宋体"/>
            <charset val="134"/>
          </rPr>
          <t>人民币或美元等币种</t>
        </r>
      </text>
    </comment>
  </commentList>
</comments>
</file>

<file path=xl/comments30.xml><?xml version="1.0" encoding="utf-8"?>
<comments xmlns="http://schemas.openxmlformats.org/spreadsheetml/2006/main">
  <authors>
    <author>chenjie</author>
  </authors>
  <commentList>
    <comment ref="B6" authorId="0">
      <text>
        <r>
          <rPr>
            <sz val="9"/>
            <rFont val="宋体"/>
            <charset val="134"/>
          </rPr>
          <t>chenjie:
填列转入固定资产实物名称及规格型号，如“报废油罐汽车HQG5吨1辆”、“出售CA6140.2M普通车床1台”等</t>
        </r>
      </text>
    </comment>
    <comment ref="E6" authorId="0">
      <text>
        <r>
          <rPr>
            <sz val="9"/>
            <rFont val="宋体"/>
            <charset val="134"/>
          </rPr>
          <t>chenjie:
发生日期为转入时间</t>
        </r>
      </text>
    </comment>
    <comment ref="J6" authorId="0">
      <text>
        <r>
          <rPr>
            <sz val="9"/>
            <rFont val="宋体"/>
            <charset val="134"/>
          </rPr>
          <t>chenjie:
简要注明基准日资产清理状况（如“已清理完毕”、“清理净损失”、“清理收入”等</t>
        </r>
      </text>
    </comment>
  </commentList>
</comments>
</file>

<file path=xl/comments31.xml><?xml version="1.0" encoding="utf-8"?>
<comments xmlns="http://schemas.openxmlformats.org/spreadsheetml/2006/main">
  <authors>
    <author>hx-001</author>
    <author>chenjie</author>
  </authors>
  <commentList>
    <comment ref="E6" authorId="0">
      <text>
        <r>
          <rPr>
            <b/>
            <sz val="9"/>
            <rFont val="Tahoma"/>
            <charset val="134"/>
          </rPr>
          <t>hx-001:</t>
        </r>
        <r>
          <rPr>
            <sz val="9"/>
            <rFont val="Tahoma"/>
            <charset val="134"/>
          </rPr>
          <t xml:space="preserve">
</t>
        </r>
        <r>
          <rPr>
            <sz val="9"/>
            <rFont val="宋体"/>
            <charset val="134"/>
          </rPr>
          <t>示例：</t>
        </r>
        <r>
          <rPr>
            <sz val="9"/>
            <rFont val="Tahoma"/>
            <charset val="134"/>
          </rPr>
          <t>2020-01-01</t>
        </r>
      </text>
    </comment>
    <comment ref="G6" authorId="1">
      <text>
        <r>
          <rPr>
            <sz val="9"/>
            <rFont val="宋体"/>
            <charset val="134"/>
          </rPr>
          <t>chenjie:
形象进度可以按工程施工进度的四个阶段考虑。（做完前期工程为一个阶段；动工已有一定时间为第二阶段；完成主体工程为第三阶段；由此到竣工为第四阶段。）</t>
        </r>
      </text>
    </comment>
    <comment ref="H6" authorId="1">
      <text>
        <r>
          <rPr>
            <sz val="9"/>
            <rFont val="宋体"/>
            <charset val="134"/>
          </rPr>
          <t>chenjie:
指财务实际付款与合同总价款之比</t>
        </r>
      </text>
    </comment>
    <comment ref="M6" authorId="1">
      <text>
        <r>
          <rPr>
            <sz val="9"/>
            <rFont val="宋体"/>
            <charset val="134"/>
          </rPr>
          <t>chenjie:
处于非正常状态的在建工程项目应在备注栏标注在建工程的施工状况，如：“停建1年、季节性停建”等</t>
        </r>
      </text>
    </comment>
  </commentList>
</comments>
</file>

<file path=xl/comments32.xml><?xml version="1.0" encoding="utf-8"?>
<comments xmlns="http://schemas.openxmlformats.org/spreadsheetml/2006/main">
  <authors>
    <author>chenjie</author>
    <author>hx-001</author>
  </authors>
  <commentList>
    <comment ref="B7" authorId="0">
      <text>
        <r>
          <rPr>
            <sz val="9"/>
            <rFont val="宋体"/>
            <charset val="134"/>
          </rPr>
          <t>chenjie:
请按照工程项目整理填列本表，不应按照财务入账时间顺序填列。</t>
        </r>
      </text>
    </comment>
    <comment ref="F7" authorId="1">
      <text>
        <r>
          <rPr>
            <b/>
            <sz val="9"/>
            <rFont val="Tahoma"/>
            <charset val="134"/>
          </rPr>
          <t>hx-001:</t>
        </r>
        <r>
          <rPr>
            <sz val="9"/>
            <rFont val="Tahoma"/>
            <charset val="134"/>
          </rPr>
          <t xml:space="preserve">
</t>
        </r>
        <r>
          <rPr>
            <sz val="9"/>
            <rFont val="宋体"/>
            <charset val="134"/>
          </rPr>
          <t>示例：</t>
        </r>
        <r>
          <rPr>
            <sz val="9"/>
            <rFont val="Tahoma"/>
            <charset val="134"/>
          </rPr>
          <t>2020-01-01</t>
        </r>
      </text>
    </comment>
    <comment ref="R7" authorId="0">
      <text>
        <r>
          <rPr>
            <sz val="9"/>
            <rFont val="宋体"/>
            <charset val="134"/>
          </rPr>
          <t>chenjie:
处于非正常状态的在建工程项目应在备注栏标注在建工程的施工状况，如：“停建1年、季节性停建”等</t>
        </r>
      </text>
    </comment>
  </commentList>
</comments>
</file>

<file path=xl/comments33.xml><?xml version="1.0" encoding="utf-8"?>
<comments xmlns="http://schemas.openxmlformats.org/spreadsheetml/2006/main">
  <authors>
    <author>chenjie</author>
  </authors>
  <commentList>
    <comment ref="N7" authorId="0">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4.xml><?xml version="1.0" encoding="utf-8"?>
<comments xmlns="http://schemas.openxmlformats.org/spreadsheetml/2006/main">
  <authors>
    <author>chenjie</author>
  </authors>
  <commentList>
    <comment ref="N7" authorId="0">
      <text>
        <r>
          <rPr>
            <sz val="9"/>
            <rFont val="宋体"/>
            <charset val="134"/>
          </rPr>
          <t>chenjie: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5.xml><?xml version="1.0" encoding="utf-8"?>
<comments xmlns="http://schemas.openxmlformats.org/spreadsheetml/2006/main">
  <authors>
    <author>chenjie</author>
  </authors>
  <commentList>
    <comment ref="B6" authorId="0">
      <text>
        <r>
          <rPr>
            <sz val="9"/>
            <rFont val="宋体"/>
            <charset val="134"/>
          </rPr>
          <t>chenjie:
土地使用权证书的编号</t>
        </r>
      </text>
    </comment>
    <comment ref="D6" authorId="0">
      <text>
        <r>
          <rPr>
            <sz val="9"/>
            <rFont val="宋体"/>
            <charset val="134"/>
          </rPr>
          <t>chenjie:
所填内容应与土地证记录相符</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 ref="H6" authorId="0">
      <text>
        <r>
          <rPr>
            <sz val="9"/>
            <rFont val="宋体"/>
            <charset val="134"/>
          </rPr>
          <t>chenjie:
所填内容应与土地证记录相符，剩余年限</t>
        </r>
      </text>
    </comment>
  </commentList>
</comments>
</file>

<file path=xl/comments36.xml><?xml version="1.0" encoding="utf-8"?>
<comments xmlns="http://schemas.openxmlformats.org/spreadsheetml/2006/main">
  <authors>
    <author>chenjie</author>
  </authors>
  <commentList>
    <comment ref="C6" authorId="0">
      <text>
        <r>
          <rPr>
            <sz val="9"/>
            <rFont val="宋体"/>
            <charset val="134"/>
          </rPr>
          <t>chenjie:
土地使用权证书的编号</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List>
</comments>
</file>

<file path=xl/comments37.xml><?xml version="1.0" encoding="utf-8"?>
<comments xmlns="http://schemas.openxmlformats.org/spreadsheetml/2006/main">
  <authors>
    <author>chenjie</author>
  </authors>
  <commentList>
    <comment ref="B6" authorId="0">
      <text>
        <r>
          <rPr>
            <sz val="9"/>
            <rFont val="宋体"/>
            <charset val="134"/>
          </rPr>
          <t>chenjie:
土地使用权证书的编号</t>
        </r>
      </text>
    </comment>
    <comment ref="D6" authorId="0">
      <text>
        <r>
          <rPr>
            <sz val="9"/>
            <rFont val="宋体"/>
            <charset val="134"/>
          </rPr>
          <t>chenjie:
所填内容应与土地证记录相符</t>
        </r>
      </text>
    </comment>
    <comment ref="E6" authorId="0">
      <text>
        <r>
          <rPr>
            <sz val="9"/>
            <rFont val="宋体"/>
            <charset val="134"/>
          </rPr>
          <t>chenjie:
所填内容应与土地证记录相符</t>
        </r>
      </text>
    </comment>
    <comment ref="F6" authorId="0">
      <text>
        <r>
          <rPr>
            <sz val="9"/>
            <rFont val="宋体"/>
            <charset val="134"/>
          </rPr>
          <t>chenjie:
所填内容应与土地证记录相符</t>
        </r>
      </text>
    </comment>
    <comment ref="H6" authorId="0">
      <text>
        <r>
          <rPr>
            <sz val="9"/>
            <rFont val="宋体"/>
            <charset val="134"/>
          </rPr>
          <t>chenjie:
所填内容应与土地证记录相符，剩余年限</t>
        </r>
      </text>
    </comment>
  </commentList>
</comments>
</file>

<file path=xl/comments38.xml><?xml version="1.0" encoding="utf-8"?>
<comments xmlns="http://schemas.openxmlformats.org/spreadsheetml/2006/main">
  <authors>
    <author>chenjie</author>
  </authors>
  <commentList>
    <comment ref="B6" authorId="0">
      <text>
        <r>
          <rPr>
            <sz val="9"/>
            <rFont val="宋体"/>
            <charset val="134"/>
          </rPr>
          <t>chenjie:
如：“××专利权”、“××软件”等</t>
        </r>
      </text>
    </comment>
    <comment ref="L6" authorId="0">
      <text>
        <r>
          <rPr>
            <sz val="9"/>
            <rFont val="宋体"/>
            <charset val="134"/>
          </rPr>
          <t>chenjie:
企业实际拥有但基准日未入帐的不应填入本表</t>
        </r>
      </text>
    </comment>
  </commentList>
</comments>
</file>

<file path=xl/comments39.xml><?xml version="1.0" encoding="utf-8"?>
<comments xmlns="http://schemas.openxmlformats.org/spreadsheetml/2006/main">
  <authors>
    <author>chenjie</author>
  </authors>
  <commentList>
    <comment ref="B6" authorId="0">
      <text>
        <r>
          <rPr>
            <sz val="9"/>
            <rFont val="宋体"/>
            <charset val="134"/>
          </rPr>
          <t>chenjie:
如：“××专利权”、“××软件”等</t>
        </r>
      </text>
    </comment>
    <comment ref="K6" authorId="0">
      <text>
        <r>
          <rPr>
            <sz val="9"/>
            <rFont val="宋体"/>
            <charset val="134"/>
          </rPr>
          <t>chenjie:
企业实际拥有但基准日未入帐的不应填入本表</t>
        </r>
      </text>
    </comment>
  </commentList>
</comments>
</file>

<file path=xl/comments4.xml><?xml version="1.0" encoding="utf-8"?>
<comments xmlns="http://schemas.openxmlformats.org/spreadsheetml/2006/main">
  <authors>
    <author>hx-001</author>
  </authors>
  <commentList>
    <comment ref="D6" authorId="0">
      <text>
        <r>
          <rPr>
            <b/>
            <sz val="9"/>
            <rFont val="Tahoma"/>
            <charset val="134"/>
          </rPr>
          <t>hx-001:</t>
        </r>
        <r>
          <rPr>
            <sz val="9"/>
            <rFont val="Tahoma"/>
            <charset val="134"/>
          </rPr>
          <t xml:space="preserve">
</t>
        </r>
        <r>
          <rPr>
            <sz val="9"/>
            <rFont val="宋体"/>
            <charset val="134"/>
          </rPr>
          <t>人民币或美元等币种</t>
        </r>
      </text>
    </comment>
  </commentList>
</comments>
</file>

<file path=xl/comments40.xml><?xml version="1.0" encoding="utf-8"?>
<comments xmlns="http://schemas.openxmlformats.org/spreadsheetml/2006/main">
  <authors>
    <author>chenjie</author>
  </authors>
  <commentList>
    <comment ref="B6" authorId="0">
      <text>
        <r>
          <rPr>
            <sz val="9"/>
            <rFont val="宋体"/>
            <charset val="134"/>
          </rPr>
          <t>chenjie:
如：“××专利权”、“××软件”等</t>
        </r>
      </text>
    </comment>
    <comment ref="H6" authorId="0">
      <text>
        <r>
          <rPr>
            <sz val="9"/>
            <rFont val="宋体"/>
            <charset val="134"/>
          </rPr>
          <t>chenjie:
企业实际拥有但基准日未入帐的不应填入本表</t>
        </r>
      </text>
    </comment>
  </commentList>
</comments>
</file>

<file path=xl/comments41.xml><?xml version="1.0" encoding="utf-8"?>
<comments xmlns="http://schemas.openxmlformats.org/spreadsheetml/2006/main">
  <authors>
    <author>chenjie</author>
  </authors>
  <commentList>
    <comment ref="B6" authorId="0">
      <text>
        <r>
          <rPr>
            <sz val="9"/>
            <rFont val="宋体"/>
            <charset val="134"/>
          </rPr>
          <t>chenjie:
指摊销期在1年以上的各种费用。如“××租入资产改良款”、“××资产大修费用“等。若填表单位开办费在本科目核算，则除按要求填写本表外，应参照开办费清查评估明细表的要求在备注栏注明费用包括的计提内容和相应金额，或附专项说明亦可。</t>
        </r>
      </text>
    </comment>
    <comment ref="D6" authorId="0">
      <text>
        <r>
          <rPr>
            <sz val="9"/>
            <rFont val="宋体"/>
            <charset val="134"/>
          </rPr>
          <t>chenjie:
指开始摊销前的金额。</t>
        </r>
      </text>
    </comment>
  </commentList>
</comments>
</file>

<file path=xl/comments42.xml><?xml version="1.0" encoding="utf-8"?>
<comments xmlns="http://schemas.openxmlformats.org/spreadsheetml/2006/main">
  <authors>
    <author>chenjie</author>
  </authors>
  <commentList>
    <comment ref="H6" authorId="0">
      <text>
        <r>
          <rPr>
            <sz val="9"/>
            <rFont val="宋体"/>
            <charset val="134"/>
          </rPr>
          <t>chenjie:
金额较大的项目，在备注栏注明其内容或附说明该项资产的内容和价值构成的专项说明。</t>
        </r>
      </text>
    </comment>
  </commentList>
</comments>
</file>

<file path=xl/comments43.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指借款合同规定的借款启始日，填列到日</t>
        </r>
      </text>
    </comment>
    <comment ref="D6" authorId="0">
      <text>
        <r>
          <rPr>
            <sz val="9"/>
            <rFont val="宋体"/>
            <charset val="134"/>
          </rPr>
          <t>chenjie:
与借款合同规定到期日应一致</t>
        </r>
      </text>
    </comment>
    <comment ref="E6" authorId="0">
      <text>
        <r>
          <rPr>
            <sz val="9"/>
            <rFont val="宋体"/>
            <charset val="134"/>
          </rPr>
          <t>chenjie:
与借款合同规定利率应一致</t>
        </r>
      </text>
    </comment>
    <comment ref="K6" authorId="0">
      <text>
        <r>
          <rPr>
            <sz val="9"/>
            <rFont val="宋体"/>
            <charset val="134"/>
          </rPr>
          <t>chenjie:
标明（或附专项说明）借款的用途、担保条件（信用担保、资产抵押或质押等）、借款利息计提及支付情况（请准确说明利息计提、支付到哪一天）。</t>
        </r>
      </text>
    </comment>
  </commentList>
</comments>
</file>

<file path=xl/comments44.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C6" authorId="0">
      <text>
        <r>
          <rPr>
            <sz val="9"/>
            <rFont val="宋体"/>
            <charset val="134"/>
          </rPr>
          <t>chenjie:
填列最后一笔贷方发生额的日期；
日期填写形式(半角状态下)如：2020-01-01</t>
        </r>
      </text>
    </comment>
    <comment ref="D6" authorId="0">
      <text>
        <r>
          <rPr>
            <sz val="9"/>
            <rFont val="宋体"/>
            <charset val="134"/>
          </rPr>
          <t>chenjie:
如：“购油款”等</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5.xml><?xml version="1.0" encoding="utf-8"?>
<comments xmlns="http://schemas.openxmlformats.org/spreadsheetml/2006/main">
  <authors>
    <author>chenjie</author>
  </authors>
  <commentList>
    <comment ref="D6" authorId="0">
      <text>
        <r>
          <rPr>
            <sz val="9"/>
            <rFont val="宋体"/>
            <charset val="134"/>
          </rPr>
          <t>chenjie:
填列最后一笔贷方发生额的日期；
日期填写形式(半角状态下)如：2020-01-01</t>
        </r>
      </text>
    </comment>
    <comment ref="H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6.xml><?xml version="1.0" encoding="utf-8"?>
<comments xmlns="http://schemas.openxmlformats.org/spreadsheetml/2006/main">
  <authors>
    <author>chenjie</author>
  </authors>
  <commentList>
    <comment ref="B6" authorId="0">
      <text>
        <r>
          <rPr>
            <sz val="9"/>
            <rFont val="宋体"/>
            <charset val="134"/>
          </rPr>
          <t>chenjie:
债权单位名称应填列全称，不应以地名或不明确的简称或业务内容代替</t>
        </r>
      </text>
    </comment>
    <comment ref="C6" authorId="0">
      <text>
        <r>
          <rPr>
            <sz val="9"/>
            <rFont val="宋体"/>
            <charset val="134"/>
          </rPr>
          <t>chenjie:
填列票据的签发日期；
日期填写形式(半角状态下)如：2020-01-01</t>
        </r>
      </text>
    </comment>
    <comment ref="H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47.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D6" authorId="0">
      <text>
        <r>
          <rPr>
            <sz val="9"/>
            <rFont val="宋体"/>
            <charset val="134"/>
          </rPr>
          <t>chenjie:
如：“购油款”等</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8.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9.xml><?xml version="1.0" encoding="utf-8"?>
<comments xmlns="http://schemas.openxmlformats.org/spreadsheetml/2006/main">
  <authors>
    <author>chenjie</author>
  </authors>
  <commentList>
    <comment ref="B6" authorId="0">
      <text>
        <r>
          <rPr>
            <sz val="9"/>
            <rFont val="宋体"/>
            <charset val="134"/>
          </rPr>
          <t>chenjie:
填写所计提的应付工资的具体组成内容，如“工资、住房补贴”等，根据填表单位财务部门的计提应付工资的方式和内容填写</t>
        </r>
      </text>
    </comment>
    <comment ref="C6" authorId="0">
      <text>
        <r>
          <rPr>
            <sz val="9"/>
            <rFont val="宋体"/>
            <charset val="134"/>
          </rPr>
          <t>chenjie:
填列最后一笔贷方发生额的日期；
日期填写形式(半角状态下)如：2020-01-01</t>
        </r>
      </text>
    </comment>
    <comment ref="F6" authorId="0">
      <text>
        <r>
          <rPr>
            <sz val="9"/>
            <rFont val="宋体"/>
            <charset val="134"/>
          </rPr>
          <t>chenjie:
备注中应注明计提依据（如：工效挂钩批准额度×××万元／年）及基准日应付工资帐面余额的滚存期间。</t>
        </r>
      </text>
    </comment>
  </commentList>
</comments>
</file>

<file path=xl/comments5.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chenjie:
如：国库券、电力债券
    ＊＊公司债券</t>
        </r>
      </text>
    </comment>
  </commentList>
</comments>
</file>

<file path=xl/comments50.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G6" authorId="0">
      <text>
        <r>
          <rPr>
            <sz val="9"/>
            <rFont val="宋体"/>
            <charset val="134"/>
          </rPr>
          <t>chenjie:
备注中应注明税款所属期间。</t>
        </r>
      </text>
    </comment>
  </commentList>
</comments>
</file>

<file path=xl/comments51.xml><?xml version="1.0" encoding="utf-8"?>
<comments xmlns="http://schemas.openxmlformats.org/spreadsheetml/2006/main">
  <authors>
    <author>chenjie</author>
    <author>hx-001</author>
  </authors>
  <commentList>
    <comment ref="B6" authorId="0">
      <text>
        <r>
          <rPr>
            <sz val="9"/>
            <rFont val="宋体"/>
            <charset val="134"/>
          </rPr>
          <t>chenjie:
填全称</t>
        </r>
      </text>
    </comment>
    <comment ref="C6" authorId="0">
      <text>
        <r>
          <rPr>
            <sz val="9"/>
            <rFont val="宋体"/>
            <charset val="134"/>
          </rPr>
          <t>chenjie:
发生日期指利息结算日，填列到日。如：2020-01-01</t>
        </r>
      </text>
    </comment>
    <comment ref="E6" authorId="0">
      <text>
        <r>
          <rPr>
            <sz val="9"/>
            <rFont val="宋体"/>
            <charset val="134"/>
          </rPr>
          <t>chenjie:
填列到“日”，如“2001.6.1—2001.12.30”。</t>
        </r>
      </text>
    </comment>
    <comment ref="F6" authorId="1">
      <text>
        <r>
          <rPr>
            <b/>
            <sz val="9"/>
            <rFont val="Tahoma"/>
            <charset val="134"/>
          </rPr>
          <t>hx-001:</t>
        </r>
        <r>
          <rPr>
            <sz val="9"/>
            <rFont val="Tahoma"/>
            <charset val="134"/>
          </rPr>
          <t xml:space="preserve">
</t>
        </r>
        <r>
          <rPr>
            <sz val="9"/>
            <rFont val="宋体"/>
            <charset val="134"/>
          </rPr>
          <t>年利息率</t>
        </r>
      </text>
    </comment>
  </commentList>
</comments>
</file>

<file path=xl/comments52.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G6" authorId="0">
      <text>
        <r>
          <rPr>
            <sz val="9"/>
            <rFont val="宋体"/>
            <charset val="134"/>
          </rPr>
          <t>chenjie:
对于长期未付的利润（股利），请在备注栏标明原因</t>
        </r>
      </text>
    </comment>
  </commentList>
</comments>
</file>

<file path=xl/comments53.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54.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 ref="D6" authorId="0">
      <text>
        <r>
          <rPr>
            <sz val="9"/>
            <rFont val="宋体"/>
            <charset val="134"/>
          </rPr>
          <t>chenjie:
如：“购油款”等</t>
        </r>
      </text>
    </comment>
    <comment ref="G6" authorId="0">
      <text>
        <r>
          <rPr>
            <sz val="9"/>
            <rFont val="宋体"/>
            <charset val="134"/>
          </rPr>
          <t>chenjie: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55.xml><?xml version="1.0" encoding="utf-8"?>
<comments xmlns="http://schemas.openxmlformats.org/spreadsheetml/2006/main">
  <authors>
    <author>chenjie</author>
  </authors>
  <commentList>
    <comment ref="B6" authorId="0">
      <text>
        <r>
          <rPr>
            <sz val="9"/>
            <rFont val="宋体"/>
            <charset val="134"/>
          </rPr>
          <t>chenjie:
参见长期借款表</t>
        </r>
      </text>
    </comment>
    <comment ref="C6" authorId="0">
      <text>
        <r>
          <rPr>
            <sz val="9"/>
            <rFont val="宋体"/>
            <charset val="134"/>
          </rPr>
          <t>chenjie:
填列最后一笔贷方发生额的日期；
日期填写形式(半角状态下)如：2020-01-01</t>
        </r>
      </text>
    </comment>
  </commentList>
</comments>
</file>

<file path=xl/comments56.xml><?xml version="1.0" encoding="utf-8"?>
<comments xmlns="http://schemas.openxmlformats.org/spreadsheetml/2006/main">
  <authors>
    <author>chenjie</author>
  </authors>
  <commentList>
    <comment ref="C6" authorId="0">
      <text>
        <r>
          <rPr>
            <sz val="9"/>
            <rFont val="宋体"/>
            <charset val="134"/>
          </rPr>
          <t>chenjie:
填列最后一笔贷方发生额的日期；
日期填写形式(半角状态下)如：2020-01-01</t>
        </r>
      </text>
    </comment>
  </commentList>
</comments>
</file>

<file path=xl/comments57.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指借款合同规定的借款启始日，填列到日</t>
        </r>
      </text>
    </comment>
    <comment ref="D6" authorId="0">
      <text>
        <r>
          <rPr>
            <sz val="9"/>
            <rFont val="宋体"/>
            <charset val="134"/>
          </rPr>
          <t>chenjie:
与借款合同规定到期日应一致</t>
        </r>
      </text>
    </comment>
    <comment ref="E6" authorId="0">
      <text>
        <r>
          <rPr>
            <sz val="9"/>
            <rFont val="宋体"/>
            <charset val="134"/>
          </rPr>
          <t>chenjie:
与借款合同规定利率应一致</t>
        </r>
      </text>
    </comment>
  </commentList>
</comments>
</file>

<file path=xl/comments58.xml><?xml version="1.0" encoding="utf-8"?>
<comments xmlns="http://schemas.openxmlformats.org/spreadsheetml/2006/main">
  <authors>
    <author>chenjie</author>
  </authors>
  <commentList>
    <comment ref="D6" authorId="0">
      <text>
        <r>
          <rPr>
            <sz val="9"/>
            <rFont val="宋体"/>
            <charset val="134"/>
          </rPr>
          <t>chenjie:
指债券规定的
启始日，填列到日</t>
        </r>
      </text>
    </comment>
    <comment ref="E6" authorId="0">
      <text>
        <r>
          <rPr>
            <sz val="9"/>
            <rFont val="宋体"/>
            <charset val="134"/>
          </rPr>
          <t>chenjie:
与债券规定到期日应一致</t>
        </r>
      </text>
    </comment>
  </commentList>
</comments>
</file>

<file path=xl/comments59.xml><?xml version="1.0" encoding="utf-8"?>
<comments xmlns="http://schemas.openxmlformats.org/spreadsheetml/2006/main">
  <authors>
    <author>chenjie</author>
  </authors>
  <commentList>
    <comment ref="B7" authorId="0">
      <text>
        <r>
          <rPr>
            <sz val="9"/>
            <rFont val="宋体"/>
            <charset val="134"/>
          </rPr>
          <t>chenjie:
填列债权单位全称</t>
        </r>
      </text>
    </comment>
    <comment ref="C7" authorId="0">
      <text>
        <r>
          <rPr>
            <sz val="9"/>
            <rFont val="宋体"/>
            <charset val="134"/>
          </rPr>
          <t>chenjie:
按合同协议确定的开始计算应付款的日期，填列到日。</t>
        </r>
      </text>
    </comment>
    <comment ref="D7" authorId="0">
      <text>
        <r>
          <rPr>
            <sz val="9"/>
            <rFont val="宋体"/>
            <charset val="134"/>
          </rPr>
          <t>chenjie:
指应付款内容，如“引进××设备款或融资租赁××设备款”等；</t>
        </r>
      </text>
    </comment>
    <comment ref="I7" authorId="0">
      <text>
        <r>
          <rPr>
            <sz val="9"/>
            <rFont val="宋体"/>
            <charset val="134"/>
          </rPr>
          <t>chenjie:
请注明帐面初始额的构成。</t>
        </r>
      </text>
    </comment>
  </commentList>
</comments>
</file>

<file path=xl/comments6.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如：上投摩根内需动力</t>
        </r>
      </text>
    </comment>
    <comment ref="D6" authorId="0">
      <text>
        <r>
          <rPr>
            <sz val="9"/>
            <rFont val="宋体"/>
            <charset val="134"/>
          </rPr>
          <t>开放式、封闭式等</t>
        </r>
      </text>
    </comment>
    <comment ref="E6" authorId="0">
      <text>
        <r>
          <rPr>
            <sz val="9"/>
            <rFont val="宋体"/>
            <charset val="134"/>
          </rPr>
          <t>chenjie:
购买日</t>
        </r>
      </text>
    </comment>
  </commentList>
</comments>
</file>

<file path=xl/comments7.xml><?xml version="1.0" encoding="utf-8"?>
<comments xmlns="http://schemas.openxmlformats.org/spreadsheetml/2006/main">
  <authors>
    <author>chenjie</author>
  </authors>
  <commentList>
    <comment ref="B6" authorId="0">
      <text>
        <r>
          <rPr>
            <sz val="9"/>
            <rFont val="宋体"/>
            <charset val="134"/>
          </rPr>
          <t>chenjie:
填列全称</t>
        </r>
      </text>
    </comment>
    <comment ref="C6" authorId="0">
      <text>
        <r>
          <rPr>
            <sz val="9"/>
            <rFont val="宋体"/>
            <charset val="134"/>
          </rPr>
          <t>如：上投摩根内需动力</t>
        </r>
      </text>
    </comment>
    <comment ref="D6" authorId="0">
      <text>
        <r>
          <rPr>
            <sz val="9"/>
            <rFont val="宋体"/>
            <charset val="134"/>
          </rPr>
          <t>chenjie:
购买日</t>
        </r>
      </text>
    </comment>
  </commentList>
</comments>
</file>

<file path=xl/comments8.xml><?xml version="1.0" encoding="utf-8"?>
<comments xmlns="http://schemas.openxmlformats.org/spreadsheetml/2006/main">
  <authors>
    <author>chenjie</author>
  </authors>
  <commentList>
    <comment ref="J6" authorId="0">
      <text>
        <r>
          <rPr>
            <sz val="9"/>
            <rFont val="宋体"/>
            <charset val="134"/>
          </rPr>
          <t>chenjie:
1）欠款单位为关联方、总公司内部或内部单位的，应在备注栏注明“关联方”、“总公司内部”“内部单位”；2） 涉诉款项应在备注中标明；3）评估基准日后已收到货物或收回款项的，应注明日期及金额，如“2002.7.4日收回2000元”或2002.7.8日到货验收；4）其他填表单位认为应说明的事项</t>
        </r>
      </text>
    </comment>
  </commentList>
</comments>
</file>

<file path=xl/comments9.xml><?xml version="1.0" encoding="utf-8"?>
<comments xmlns="http://schemas.openxmlformats.org/spreadsheetml/2006/main">
  <authors>
    <author>chenjie</author>
  </authors>
  <commentList>
    <comment ref="B6" authorId="0">
      <text>
        <r>
          <rPr>
            <sz val="9"/>
            <rFont val="宋体"/>
            <charset val="134"/>
          </rPr>
          <t>chenjie:
填全称</t>
        </r>
      </text>
    </comment>
    <comment ref="C6" authorId="0">
      <text>
        <r>
          <rPr>
            <sz val="9"/>
            <rFont val="宋体"/>
            <charset val="134"/>
          </rPr>
          <t>chenjie:
发生日期指利息结算日，填列到日。</t>
        </r>
      </text>
    </comment>
    <comment ref="E6" authorId="0">
      <text>
        <r>
          <rPr>
            <sz val="9"/>
            <rFont val="宋体"/>
            <charset val="134"/>
          </rPr>
          <t>chenjie:
填列到“日”，如“2001.6.1—2001.12.30”。</t>
        </r>
      </text>
    </comment>
  </commentList>
</comments>
</file>

<file path=xl/sharedStrings.xml><?xml version="1.0" encoding="utf-8"?>
<sst xmlns="http://schemas.openxmlformats.org/spreadsheetml/2006/main" count="2658" uniqueCount="1345">
  <si>
    <t>返回索引页</t>
  </si>
  <si>
    <t>资产负债表</t>
  </si>
  <si>
    <t>2007年6月30日</t>
  </si>
  <si>
    <t>金额单位：人民币元</t>
  </si>
  <si>
    <t>资产</t>
  </si>
  <si>
    <t>序号</t>
  </si>
  <si>
    <t>期初数</t>
  </si>
  <si>
    <t>期末数</t>
  </si>
  <si>
    <t>备注</t>
  </si>
  <si>
    <t>负债及所有者权益</t>
  </si>
  <si>
    <t xml:space="preserve">  流动资产：</t>
  </si>
  <si>
    <t>流动负债：</t>
  </si>
  <si>
    <t xml:space="preserve">   货币资金</t>
  </si>
  <si>
    <t xml:space="preserve">   短期借款</t>
  </si>
  <si>
    <t xml:space="preserve">   短期投资</t>
  </si>
  <si>
    <t xml:space="preserve">    应付票据</t>
  </si>
  <si>
    <t xml:space="preserve">   应收票据</t>
  </si>
  <si>
    <t xml:space="preserve">   应付账款</t>
  </si>
  <si>
    <t xml:space="preserve">  应收账款</t>
  </si>
  <si>
    <t xml:space="preserve">   预收账款</t>
  </si>
  <si>
    <t xml:space="preserve">  减：坏账准备</t>
  </si>
  <si>
    <t xml:space="preserve">   代销商品款</t>
  </si>
  <si>
    <t xml:space="preserve">   应收账款净额</t>
  </si>
  <si>
    <t xml:space="preserve">   其他应付款</t>
  </si>
  <si>
    <t xml:space="preserve">   应收股利</t>
  </si>
  <si>
    <t xml:space="preserve">   应付工资</t>
  </si>
  <si>
    <t xml:space="preserve">   应收利息</t>
  </si>
  <si>
    <t xml:space="preserve">   应付福利费</t>
  </si>
  <si>
    <t xml:space="preserve">   预付账款</t>
  </si>
  <si>
    <t xml:space="preserve">   应交税金</t>
  </si>
  <si>
    <t xml:space="preserve">   应收补贴款</t>
  </si>
  <si>
    <t xml:space="preserve">   应付利润</t>
  </si>
  <si>
    <t xml:space="preserve">   其他应收款</t>
  </si>
  <si>
    <t xml:space="preserve">   其他未交款</t>
  </si>
  <si>
    <t xml:space="preserve">   预提费用</t>
  </si>
  <si>
    <t xml:space="preserve">   其他应收款净额</t>
  </si>
  <si>
    <t xml:space="preserve">   一年内到期的长期负债</t>
  </si>
  <si>
    <t xml:space="preserve">   存货</t>
  </si>
  <si>
    <t xml:space="preserve">   其他流动负债</t>
  </si>
  <si>
    <t xml:space="preserve">   待摊费用</t>
  </si>
  <si>
    <t xml:space="preserve">         流动负债合计</t>
  </si>
  <si>
    <t xml:space="preserve">    待处理流动资产净损失</t>
  </si>
  <si>
    <t xml:space="preserve">   一年内到期的长期债券投资</t>
  </si>
  <si>
    <t xml:space="preserve">   其他流动资产</t>
  </si>
  <si>
    <t xml:space="preserve">   长期借款</t>
  </si>
  <si>
    <t>流动资产合计</t>
  </si>
  <si>
    <t xml:space="preserve">   应付债券</t>
  </si>
  <si>
    <t xml:space="preserve">   长期投资</t>
  </si>
  <si>
    <t xml:space="preserve">   长期应付款</t>
  </si>
  <si>
    <t xml:space="preserve">   固定资产</t>
  </si>
  <si>
    <t xml:space="preserve">   专项应付款</t>
  </si>
  <si>
    <t xml:space="preserve">   固定资产原价</t>
  </si>
  <si>
    <t xml:space="preserve">   其他长期负债</t>
  </si>
  <si>
    <t xml:space="preserve">    减：累计折旧</t>
  </si>
  <si>
    <t xml:space="preserve">   递延税款贷项</t>
  </si>
  <si>
    <t xml:space="preserve">   固定资产减值</t>
  </si>
  <si>
    <t xml:space="preserve">         长期负债合计</t>
  </si>
  <si>
    <t xml:space="preserve">   固定资产净额</t>
  </si>
  <si>
    <t xml:space="preserve">   工程物资</t>
  </si>
  <si>
    <t xml:space="preserve">              負債合計</t>
  </si>
  <si>
    <t xml:space="preserve">   在建工程</t>
  </si>
  <si>
    <t xml:space="preserve">   固定资产清理</t>
  </si>
  <si>
    <t xml:space="preserve">   待处理固定资产净损失</t>
  </si>
  <si>
    <t>固定资产合计</t>
  </si>
  <si>
    <t xml:space="preserve">   无形资产合计</t>
  </si>
  <si>
    <t>所有者权益：</t>
  </si>
  <si>
    <t xml:space="preserve">  其中：土地使用权</t>
  </si>
  <si>
    <t xml:space="preserve">    实收资本</t>
  </si>
  <si>
    <t xml:space="preserve">        其他无形资产</t>
  </si>
  <si>
    <t xml:space="preserve">    资本公积</t>
  </si>
  <si>
    <t xml:space="preserve">   递延资产合计</t>
  </si>
  <si>
    <t xml:space="preserve">    盈余公积</t>
  </si>
  <si>
    <t xml:space="preserve">   其中：开办费</t>
  </si>
  <si>
    <t xml:space="preserve">    其中： 公益金</t>
  </si>
  <si>
    <t xml:space="preserve">        长期待摊费用</t>
  </si>
  <si>
    <t xml:space="preserve">    上级拨入资金/撥付所屬資金</t>
  </si>
  <si>
    <t xml:space="preserve">   其他长期资产</t>
  </si>
  <si>
    <t xml:space="preserve">    未分配利润</t>
  </si>
  <si>
    <t xml:space="preserve">   递延税款借项</t>
  </si>
  <si>
    <t>所有者权益合计</t>
  </si>
  <si>
    <r>
      <rPr>
        <b/>
        <sz val="10"/>
        <rFont val="Times New Roman"/>
        <charset val="134"/>
      </rPr>
      <t xml:space="preserve">             </t>
    </r>
    <r>
      <rPr>
        <b/>
        <sz val="10"/>
        <rFont val="宋体"/>
        <charset val="134"/>
      </rPr>
      <t>资产合计</t>
    </r>
  </si>
  <si>
    <t>负债及所有者权益合计</t>
  </si>
  <si>
    <t>与总资产相差</t>
  </si>
  <si>
    <r>
      <rPr>
        <sz val="10"/>
        <rFont val="宋体"/>
        <charset val="134"/>
      </rPr>
      <t>填表人：</t>
    </r>
    <r>
      <rPr>
        <sz val="10"/>
        <rFont val="Times New Roman"/>
        <charset val="134"/>
      </rPr>
      <t xml:space="preserve"> </t>
    </r>
  </si>
  <si>
    <t>财务主管：</t>
  </si>
  <si>
    <t>负责人：</t>
  </si>
  <si>
    <r>
      <rPr>
        <b/>
        <sz val="22"/>
        <rFont val="华文新魏"/>
        <charset val="134"/>
      </rPr>
      <t>资产基础法评估申报表填表说明</t>
    </r>
  </si>
  <si>
    <r>
      <rPr>
        <sz val="9"/>
        <color indexed="12"/>
        <rFont val="宋体"/>
        <charset val="134"/>
      </rPr>
      <t>返回索引页</t>
    </r>
  </si>
  <si>
    <r>
      <rPr>
        <sz val="10"/>
        <rFont val="Times New Roman"/>
        <charset val="134"/>
      </rPr>
      <t>1</t>
    </r>
    <r>
      <rPr>
        <sz val="10"/>
        <rFont val="仿宋_GB2312"/>
        <charset val="134"/>
      </rPr>
      <t>、</t>
    </r>
  </si>
  <si>
    <r>
      <rPr>
        <sz val="10"/>
        <rFont val="仿宋_GB2312"/>
        <charset val="134"/>
      </rPr>
      <t>本工作簿用于资产评估委托人、被评估单位或产权持有人对评估基准日下的委估资产及负债的账面价值的申报；</t>
    </r>
  </si>
  <si>
    <r>
      <rPr>
        <sz val="10"/>
        <rFont val="Times New Roman"/>
        <charset val="134"/>
      </rPr>
      <t>2</t>
    </r>
    <r>
      <rPr>
        <sz val="10"/>
        <rFont val="仿宋_GB2312"/>
        <charset val="134"/>
      </rPr>
      <t>、</t>
    </r>
  </si>
  <si>
    <r>
      <rPr>
        <sz val="10"/>
        <rFont val="仿宋_GB2312"/>
        <charset val="134"/>
      </rPr>
      <t>本工作簿中自</t>
    </r>
    <r>
      <rPr>
        <sz val="10"/>
        <rFont val="Times New Roman"/>
        <charset val="134"/>
      </rPr>
      <t>"</t>
    </r>
    <r>
      <rPr>
        <sz val="10"/>
        <rFont val="仿宋_GB2312"/>
        <charset val="134"/>
      </rPr>
      <t>填报说明</t>
    </r>
    <r>
      <rPr>
        <sz val="10"/>
        <rFont val="Times New Roman"/>
        <charset val="134"/>
      </rPr>
      <t>"</t>
    </r>
    <r>
      <rPr>
        <sz val="10"/>
        <rFont val="仿宋_GB2312"/>
        <charset val="134"/>
      </rPr>
      <t>至</t>
    </r>
    <r>
      <rPr>
        <sz val="10"/>
        <rFont val="Times New Roman"/>
        <charset val="134"/>
      </rPr>
      <t>"</t>
    </r>
    <r>
      <rPr>
        <sz val="10"/>
        <rFont val="仿宋_GB2312"/>
        <charset val="134"/>
      </rPr>
      <t>汇总表</t>
    </r>
    <r>
      <rPr>
        <sz val="10"/>
        <rFont val="Times New Roman"/>
        <charset val="134"/>
      </rPr>
      <t>"</t>
    </r>
    <r>
      <rPr>
        <sz val="10"/>
        <rFont val="仿宋_GB2312"/>
        <charset val="134"/>
      </rPr>
      <t>的工作表无须填表人填报；</t>
    </r>
    <r>
      <rPr>
        <b/>
        <sz val="10"/>
        <rFont val="仿宋_GB2312"/>
        <charset val="134"/>
      </rPr>
      <t>（标黄颜色的汇总表无须填报，自动公式汇总）</t>
    </r>
  </si>
  <si>
    <r>
      <rPr>
        <sz val="10"/>
        <rFont val="Times New Roman"/>
        <charset val="134"/>
      </rPr>
      <t>3</t>
    </r>
    <r>
      <rPr>
        <sz val="10"/>
        <rFont val="仿宋_GB2312"/>
        <charset val="134"/>
      </rPr>
      <t>、</t>
    </r>
  </si>
  <si>
    <r>
      <rPr>
        <sz val="10"/>
        <rFont val="仿宋_GB2312"/>
        <charset val="134"/>
      </rPr>
      <t>每个工作表对应一个可能的会计科目，被评估单位需自左至右填至</t>
    </r>
    <r>
      <rPr>
        <sz val="10"/>
        <rFont val="Times New Roman"/>
        <charset val="134"/>
      </rPr>
      <t>"</t>
    </r>
    <r>
      <rPr>
        <sz val="10"/>
        <rFont val="仿宋_GB2312"/>
        <charset val="134"/>
      </rPr>
      <t>账面价值</t>
    </r>
    <r>
      <rPr>
        <sz val="10"/>
        <rFont val="Times New Roman"/>
        <charset val="134"/>
      </rPr>
      <t>"</t>
    </r>
    <r>
      <rPr>
        <sz val="10"/>
        <rFont val="仿宋_GB2312"/>
        <charset val="134"/>
      </rPr>
      <t>，及最后一列备注据实填写。</t>
    </r>
  </si>
  <si>
    <r>
      <rPr>
        <sz val="10"/>
        <rFont val="Times New Roman"/>
        <charset val="134"/>
      </rPr>
      <t>"</t>
    </r>
    <r>
      <rPr>
        <sz val="10"/>
        <rFont val="仿宋_GB2312"/>
        <charset val="134"/>
      </rPr>
      <t>账面价值</t>
    </r>
    <r>
      <rPr>
        <sz val="10"/>
        <rFont val="Times New Roman"/>
        <charset val="134"/>
      </rPr>
      <t>"</t>
    </r>
    <r>
      <rPr>
        <sz val="10"/>
        <rFont val="仿宋_GB2312"/>
        <charset val="134"/>
      </rPr>
      <t>以后的诸栏目无须填报者填报（</t>
    </r>
    <r>
      <rPr>
        <sz val="10"/>
        <rFont val="Times New Roman"/>
        <charset val="134"/>
      </rPr>
      <t>“</t>
    </r>
    <r>
      <rPr>
        <sz val="10"/>
        <rFont val="仿宋_GB2312"/>
        <charset val="134"/>
      </rPr>
      <t>备注</t>
    </r>
    <r>
      <rPr>
        <sz val="10"/>
        <rFont val="Times New Roman"/>
        <charset val="134"/>
      </rPr>
      <t>”</t>
    </r>
    <r>
      <rPr>
        <sz val="10"/>
        <rFont val="仿宋_GB2312"/>
        <charset val="134"/>
      </rPr>
      <t>栏除外）；</t>
    </r>
  </si>
  <si>
    <r>
      <rPr>
        <sz val="10"/>
        <rFont val="Times New Roman"/>
        <charset val="134"/>
      </rPr>
      <t>4</t>
    </r>
    <r>
      <rPr>
        <sz val="10"/>
        <rFont val="仿宋_GB2312"/>
        <charset val="134"/>
      </rPr>
      <t>、</t>
    </r>
  </si>
  <si>
    <r>
      <rPr>
        <sz val="10"/>
        <rFont val="仿宋_GB2312"/>
        <charset val="134"/>
      </rPr>
      <t>此表各科目明细的合计数，应与本次资产评估范围内的资产评估基准日的资产负债表的数据相符；</t>
    </r>
  </si>
  <si>
    <r>
      <rPr>
        <sz val="10"/>
        <rFont val="Times New Roman"/>
        <charset val="134"/>
      </rPr>
      <t>5</t>
    </r>
    <r>
      <rPr>
        <sz val="10"/>
        <rFont val="仿宋_GB2312"/>
        <charset val="134"/>
      </rPr>
      <t>、</t>
    </r>
  </si>
  <si>
    <r>
      <rPr>
        <sz val="10"/>
        <rFont val="仿宋_GB2312"/>
        <charset val="134"/>
      </rPr>
      <t>如有债权、债务性资产的未达、坏账及实物性资产的毁损、报废等的项目应在其备注中说明；</t>
    </r>
  </si>
  <si>
    <r>
      <rPr>
        <sz val="10"/>
        <rFont val="Times New Roman"/>
        <charset val="134"/>
      </rPr>
      <t>6</t>
    </r>
    <r>
      <rPr>
        <sz val="10"/>
        <rFont val="仿宋_GB2312"/>
        <charset val="134"/>
      </rPr>
      <t>、</t>
    </r>
  </si>
  <si>
    <r>
      <rPr>
        <sz val="10"/>
        <rFont val="仿宋_GB2312"/>
        <charset val="134"/>
      </rPr>
      <t>明细表中如有日期档，除各明细表中有具体要求外，其格式应为</t>
    </r>
    <r>
      <rPr>
        <sz val="10"/>
        <rFont val="Times New Roman"/>
        <charset val="134"/>
      </rPr>
      <t>“XXXX-XX-XX””</t>
    </r>
    <r>
      <rPr>
        <sz val="10"/>
        <rFont val="仿宋_GB2312"/>
        <charset val="134"/>
      </rPr>
      <t>或</t>
    </r>
    <r>
      <rPr>
        <sz val="10"/>
        <rFont val="Times New Roman"/>
        <charset val="134"/>
      </rPr>
      <t>“XXXX-XX”</t>
    </r>
    <r>
      <rPr>
        <sz val="10"/>
        <rFont val="仿宋_GB2312"/>
        <charset val="134"/>
      </rPr>
      <t>；</t>
    </r>
  </si>
  <si>
    <r>
      <rPr>
        <sz val="10"/>
        <rFont val="Times New Roman"/>
        <charset val="134"/>
      </rPr>
      <t xml:space="preserve">    </t>
    </r>
    <r>
      <rPr>
        <sz val="10"/>
        <rFont val="仿宋_GB2312"/>
        <charset val="134"/>
      </rPr>
      <t>例：</t>
    </r>
    <r>
      <rPr>
        <b/>
        <sz val="10"/>
        <rFont val="仿宋_GB2312"/>
        <charset val="134"/>
      </rPr>
      <t>日期</t>
    </r>
    <r>
      <rPr>
        <sz val="10"/>
        <rFont val="Times New Roman"/>
        <charset val="134"/>
      </rPr>
      <t>“2017</t>
    </r>
    <r>
      <rPr>
        <sz val="10"/>
        <rFont val="仿宋_GB2312"/>
        <charset val="134"/>
      </rPr>
      <t>年</t>
    </r>
    <r>
      <rPr>
        <sz val="10"/>
        <rFont val="Times New Roman"/>
        <charset val="134"/>
      </rPr>
      <t>01</t>
    </r>
    <r>
      <rPr>
        <sz val="10"/>
        <rFont val="仿宋_GB2312"/>
        <charset val="134"/>
      </rPr>
      <t>月</t>
    </r>
    <r>
      <rPr>
        <sz val="10"/>
        <rFont val="Times New Roman"/>
        <charset val="134"/>
      </rPr>
      <t>10</t>
    </r>
    <r>
      <rPr>
        <sz val="10"/>
        <rFont val="仿宋_GB2312"/>
        <charset val="134"/>
      </rPr>
      <t>日</t>
    </r>
    <r>
      <rPr>
        <sz val="10"/>
        <rFont val="Times New Roman"/>
        <charset val="134"/>
      </rPr>
      <t>”</t>
    </r>
    <r>
      <rPr>
        <sz val="10"/>
        <rFont val="仿宋_GB2312"/>
        <charset val="134"/>
      </rPr>
      <t>应填为</t>
    </r>
    <r>
      <rPr>
        <sz val="10"/>
        <rFont val="Times New Roman"/>
        <charset val="134"/>
      </rPr>
      <t>“2017-01-10”</t>
    </r>
    <r>
      <rPr>
        <sz val="10"/>
        <rFont val="仿宋_GB2312"/>
        <charset val="134"/>
      </rPr>
      <t>；</t>
    </r>
    <r>
      <rPr>
        <b/>
        <sz val="10"/>
        <rFont val="仿宋_GB2312"/>
        <charset val="134"/>
      </rPr>
      <t>年月</t>
    </r>
    <r>
      <rPr>
        <sz val="10"/>
        <rFont val="Times New Roman"/>
        <charset val="134"/>
      </rPr>
      <t>“2017</t>
    </r>
    <r>
      <rPr>
        <sz val="10"/>
        <rFont val="仿宋_GB2312"/>
        <charset val="134"/>
      </rPr>
      <t>年</t>
    </r>
    <r>
      <rPr>
        <sz val="10"/>
        <rFont val="Times New Roman"/>
        <charset val="134"/>
      </rPr>
      <t>09</t>
    </r>
    <r>
      <rPr>
        <sz val="10"/>
        <rFont val="仿宋_GB2312"/>
        <charset val="134"/>
      </rPr>
      <t>月</t>
    </r>
    <r>
      <rPr>
        <sz val="10"/>
        <rFont val="Times New Roman"/>
        <charset val="134"/>
      </rPr>
      <t>”</t>
    </r>
    <r>
      <rPr>
        <sz val="10"/>
        <rFont val="仿宋_GB2312"/>
        <charset val="134"/>
      </rPr>
      <t>应填为</t>
    </r>
    <r>
      <rPr>
        <sz val="10"/>
        <rFont val="Times New Roman"/>
        <charset val="134"/>
      </rPr>
      <t>“2017-09”</t>
    </r>
  </si>
  <si>
    <r>
      <rPr>
        <sz val="10"/>
        <rFont val="仿宋_GB2312"/>
        <charset val="134"/>
      </rPr>
      <t>如无法确定具体月份，请将月份填为</t>
    </r>
    <r>
      <rPr>
        <sz val="10"/>
        <rFont val="Times New Roman"/>
        <charset val="134"/>
      </rPr>
      <t>01</t>
    </r>
    <r>
      <rPr>
        <sz val="10"/>
        <rFont val="仿宋_GB2312"/>
        <charset val="134"/>
      </rPr>
      <t>月；</t>
    </r>
  </si>
  <si>
    <r>
      <rPr>
        <sz val="10"/>
        <rFont val="Times New Roman"/>
        <charset val="134"/>
      </rPr>
      <t xml:space="preserve">    </t>
    </r>
    <r>
      <rPr>
        <sz val="10"/>
        <rFont val="仿宋_GB2312"/>
        <charset val="134"/>
      </rPr>
      <t>例：</t>
    </r>
    <r>
      <rPr>
        <sz val="10"/>
        <rFont val="Times New Roman"/>
        <charset val="134"/>
      </rPr>
      <t>“2000</t>
    </r>
    <r>
      <rPr>
        <sz val="10"/>
        <rFont val="仿宋_GB2312"/>
        <charset val="134"/>
      </rPr>
      <t>年</t>
    </r>
    <r>
      <rPr>
        <sz val="10"/>
        <rFont val="Times New Roman"/>
        <charset val="134"/>
      </rPr>
      <t>”</t>
    </r>
    <r>
      <rPr>
        <sz val="10"/>
        <rFont val="仿宋_GB2312"/>
        <charset val="134"/>
      </rPr>
      <t>应填为</t>
    </r>
    <r>
      <rPr>
        <sz val="10"/>
        <rFont val="Times New Roman"/>
        <charset val="134"/>
      </rPr>
      <t>“2000-01-01”</t>
    </r>
  </si>
  <si>
    <r>
      <rPr>
        <sz val="10"/>
        <rFont val="Times New Roman"/>
        <charset val="134"/>
      </rPr>
      <t>7</t>
    </r>
    <r>
      <rPr>
        <sz val="10"/>
        <rFont val="仿宋_GB2312"/>
        <charset val="134"/>
      </rPr>
      <t>、</t>
    </r>
  </si>
  <si>
    <r>
      <rPr>
        <sz val="10"/>
        <rFont val="仿宋_GB2312"/>
        <charset val="134"/>
      </rPr>
      <t>如为累计发生的业务，请将</t>
    </r>
    <r>
      <rPr>
        <b/>
        <sz val="10"/>
        <rFont val="仿宋_GB2312"/>
        <charset val="134"/>
      </rPr>
      <t>发生日期填为最后一笔业务的发生日期</t>
    </r>
    <r>
      <rPr>
        <sz val="10"/>
        <rFont val="仿宋_GB2312"/>
        <charset val="134"/>
      </rPr>
      <t>；</t>
    </r>
  </si>
  <si>
    <r>
      <rPr>
        <sz val="10"/>
        <rFont val="Times New Roman"/>
        <charset val="134"/>
      </rPr>
      <t>8</t>
    </r>
    <r>
      <rPr>
        <sz val="10"/>
        <rFont val="仿宋_GB2312"/>
        <charset val="134"/>
      </rPr>
      <t>、</t>
    </r>
  </si>
  <si>
    <r>
      <rPr>
        <sz val="10"/>
        <rFont val="仿宋_GB2312"/>
        <charset val="134"/>
      </rPr>
      <t>如明细表的行数不够时，请资产评估专业人员员在表格中插入行；不要调整行距及列宽。</t>
    </r>
  </si>
  <si>
    <r>
      <rPr>
        <sz val="10"/>
        <rFont val="Times New Roman"/>
        <charset val="134"/>
      </rPr>
      <t>9</t>
    </r>
    <r>
      <rPr>
        <sz val="10"/>
        <rFont val="仿宋_GB2312"/>
        <charset val="134"/>
      </rPr>
      <t>、</t>
    </r>
  </si>
  <si>
    <r>
      <rPr>
        <sz val="10"/>
        <rFont val="仿宋_GB2312"/>
        <charset val="134"/>
      </rPr>
      <t>资产评估专业人员可通过</t>
    </r>
    <r>
      <rPr>
        <sz val="10"/>
        <rFont val="Times New Roman"/>
        <charset val="134"/>
      </rPr>
      <t>“</t>
    </r>
    <r>
      <rPr>
        <sz val="10"/>
        <rFont val="仿宋_GB2312"/>
        <charset val="134"/>
      </rPr>
      <t>资产评估申报表索引目录</t>
    </r>
    <r>
      <rPr>
        <sz val="10"/>
        <rFont val="Times New Roman"/>
        <charset val="134"/>
      </rPr>
      <t>”</t>
    </r>
    <r>
      <rPr>
        <sz val="10"/>
        <rFont val="仿宋_GB2312"/>
        <charset val="134"/>
      </rPr>
      <t>来选择要查看或修改的科目，通过</t>
    </r>
    <r>
      <rPr>
        <sz val="10"/>
        <rFont val="Times New Roman"/>
        <charset val="134"/>
      </rPr>
      <t>“</t>
    </r>
    <r>
      <rPr>
        <sz val="10"/>
        <rFont val="仿宋_GB2312"/>
        <charset val="134"/>
      </rPr>
      <t>返回索引页</t>
    </r>
    <r>
      <rPr>
        <sz val="10"/>
        <rFont val="Times New Roman"/>
        <charset val="134"/>
      </rPr>
      <t>”</t>
    </r>
    <r>
      <rPr>
        <sz val="10"/>
        <rFont val="仿宋_GB2312"/>
        <charset val="134"/>
      </rPr>
      <t>按纽可返回</t>
    </r>
    <r>
      <rPr>
        <sz val="10"/>
        <rFont val="Times New Roman"/>
        <charset val="134"/>
      </rPr>
      <t>“</t>
    </r>
    <r>
      <rPr>
        <sz val="10"/>
        <rFont val="仿宋_GB2312"/>
        <charset val="134"/>
      </rPr>
      <t>选择目录</t>
    </r>
    <r>
      <rPr>
        <sz val="10"/>
        <rFont val="Times New Roman"/>
        <charset val="134"/>
      </rPr>
      <t>”</t>
    </r>
    <r>
      <rPr>
        <sz val="10"/>
        <rFont val="仿宋_GB2312"/>
        <charset val="134"/>
      </rPr>
      <t>；</t>
    </r>
  </si>
  <si>
    <r>
      <rPr>
        <sz val="10"/>
        <color indexed="62"/>
        <rFont val="Times New Roman"/>
        <charset val="134"/>
      </rPr>
      <t>10</t>
    </r>
    <r>
      <rPr>
        <sz val="10"/>
        <color indexed="62"/>
        <rFont val="宋体"/>
        <charset val="134"/>
      </rPr>
      <t>、</t>
    </r>
  </si>
  <si>
    <t>一般企业财务报表格式（适用于未执行新金融准则、新收入准则和新租赁准则的企业）</t>
  </si>
  <si>
    <r>
      <rPr>
        <b/>
        <sz val="10"/>
        <color indexed="10"/>
        <rFont val="宋体"/>
        <charset val="134"/>
      </rPr>
      <t>注：</t>
    </r>
  </si>
  <si>
    <r>
      <rPr>
        <b/>
        <sz val="10"/>
        <color indexed="10"/>
        <rFont val="宋体"/>
        <charset val="134"/>
      </rPr>
      <t>除以上要求企业填写的或按具体情况资产评估专业人员另作要求填写的档或项，企业不应对此套表的其它部分作任何修改变动，谢谢合作！</t>
    </r>
  </si>
  <si>
    <r>
      <rPr>
        <b/>
        <sz val="10"/>
        <color indexed="10"/>
        <rFont val="宋体"/>
        <charset val="134"/>
      </rPr>
      <t>不适用的工作表千万不要删除！可以隐藏！</t>
    </r>
  </si>
  <si>
    <r>
      <rPr>
        <b/>
        <sz val="10"/>
        <color indexed="10"/>
        <rFont val="宋体"/>
        <charset val="134"/>
      </rPr>
      <t>工作表标签不要更改！各表间链接不能更改！</t>
    </r>
  </si>
  <si>
    <r>
      <rPr>
        <b/>
        <sz val="10"/>
        <color indexed="10"/>
        <rFont val="宋体"/>
        <charset val="134"/>
      </rPr>
      <t>明细表合计数和汇总表千万不要填写，其数据自动生成，以便于核实填写是否有误！</t>
    </r>
  </si>
  <si>
    <r>
      <rPr>
        <i/>
        <sz val="10"/>
        <rFont val="华文楷体"/>
        <charset val="134"/>
      </rPr>
      <t>如有疑问请与我司或我司现场人员联系</t>
    </r>
  </si>
  <si>
    <r>
      <rPr>
        <i/>
        <sz val="10"/>
        <rFont val="华文楷体"/>
        <charset val="134"/>
      </rPr>
      <t>我司电话：</t>
    </r>
    <r>
      <rPr>
        <i/>
        <sz val="10"/>
        <rFont val="Times New Roman"/>
        <charset val="134"/>
      </rPr>
      <t>0898-68540528</t>
    </r>
  </si>
  <si>
    <t>资产评估申报表索引目录</t>
  </si>
  <si>
    <t>评估申报表填表摘要</t>
  </si>
  <si>
    <t>校核表</t>
  </si>
  <si>
    <t>汇总表</t>
  </si>
  <si>
    <t>分类汇总表</t>
  </si>
  <si>
    <t>流动资产</t>
  </si>
  <si>
    <t>货币资金</t>
  </si>
  <si>
    <t>现金</t>
  </si>
  <si>
    <t>负债</t>
  </si>
  <si>
    <t>流动负债</t>
  </si>
  <si>
    <t>短期借款</t>
  </si>
  <si>
    <t>银行存款</t>
  </si>
  <si>
    <t>交易性金融负债</t>
  </si>
  <si>
    <t>其他货币资金</t>
  </si>
  <si>
    <t>应付票据</t>
  </si>
  <si>
    <t>交易性金融资产</t>
  </si>
  <si>
    <t>股票</t>
  </si>
  <si>
    <t>应付账款</t>
  </si>
  <si>
    <t>应收票据</t>
  </si>
  <si>
    <t>债券</t>
  </si>
  <si>
    <t>预收款项</t>
  </si>
  <si>
    <t>应收账款</t>
  </si>
  <si>
    <t>基金</t>
  </si>
  <si>
    <t>应付职工薪酬</t>
  </si>
  <si>
    <t>预付款项</t>
  </si>
  <si>
    <t>应交税费</t>
  </si>
  <si>
    <t>应收利息</t>
  </si>
  <si>
    <t>应付利息</t>
  </si>
  <si>
    <t>应收股利</t>
  </si>
  <si>
    <t>应付股利</t>
  </si>
  <si>
    <t>其他应收款</t>
  </si>
  <si>
    <t>其他应付款</t>
  </si>
  <si>
    <t>存货</t>
  </si>
  <si>
    <t>材料采购（在途物资）</t>
  </si>
  <si>
    <t>一年内到期的非流动负债</t>
  </si>
  <si>
    <t>一年内到期的非流动资产</t>
  </si>
  <si>
    <t>原材料</t>
  </si>
  <si>
    <t>其他流动负债</t>
  </si>
  <si>
    <t>其他流动资产</t>
  </si>
  <si>
    <t>在库周转材料</t>
  </si>
  <si>
    <t>委托加工物资</t>
  </si>
  <si>
    <t>非流动资产</t>
  </si>
  <si>
    <t>股票投资</t>
  </si>
  <si>
    <t>产成品（库存商品）</t>
  </si>
  <si>
    <t>非流动负债</t>
  </si>
  <si>
    <t>长期借款</t>
  </si>
  <si>
    <t>债券投资</t>
  </si>
  <si>
    <t>在产品（自制半成品）</t>
  </si>
  <si>
    <t>应付债券</t>
  </si>
  <si>
    <t>可供出售金融资产</t>
  </si>
  <si>
    <t>其他投资</t>
  </si>
  <si>
    <t>发出商品</t>
  </si>
  <si>
    <t>长期应付款</t>
  </si>
  <si>
    <t>持有至到期投资</t>
  </si>
  <si>
    <t>在用周转材料</t>
  </si>
  <si>
    <t>专项应付款</t>
  </si>
  <si>
    <t>长期应收款</t>
  </si>
  <si>
    <t>预计负债</t>
  </si>
  <si>
    <t>长期股权投资</t>
  </si>
  <si>
    <t>房屋建筑物</t>
  </si>
  <si>
    <t>递延所得税负债</t>
  </si>
  <si>
    <t>投资性房地产</t>
  </si>
  <si>
    <t>构筑物及其他辅助设施</t>
  </si>
  <si>
    <t>其他非流动负债</t>
  </si>
  <si>
    <t>固定资产</t>
  </si>
  <si>
    <t>管道及沟槽</t>
  </si>
  <si>
    <t>在建工程</t>
  </si>
  <si>
    <t>在建工程-土建工程</t>
  </si>
  <si>
    <t>机器设备</t>
  </si>
  <si>
    <t>工程物资</t>
  </si>
  <si>
    <t>在建工程-设备安装工程</t>
  </si>
  <si>
    <t>车辆</t>
  </si>
  <si>
    <t>固定资产清理</t>
  </si>
  <si>
    <t>电子设备</t>
  </si>
  <si>
    <t>生产性生物资产</t>
  </si>
  <si>
    <t>土地</t>
  </si>
  <si>
    <t>油气资产</t>
  </si>
  <si>
    <t>无形资产</t>
  </si>
  <si>
    <t>无形资产-土地使用权</t>
  </si>
  <si>
    <t>开发支出</t>
  </si>
  <si>
    <t>无形资产-矿业权</t>
  </si>
  <si>
    <t>商誉</t>
  </si>
  <si>
    <t>无形资产-其他无形资产</t>
  </si>
  <si>
    <t>长期待摊费用</t>
  </si>
  <si>
    <t>递延所得税资产</t>
  </si>
  <si>
    <t>其他非流动资产</t>
  </si>
  <si>
    <t>评估项目基本信息</t>
  </si>
  <si>
    <t>评估基准日：</t>
  </si>
  <si>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13</t>
    </r>
    <r>
      <rPr>
        <sz val="10"/>
        <rFont val="宋体"/>
        <charset val="134"/>
      </rPr>
      <t>日</t>
    </r>
  </si>
  <si>
    <t>资产评估机构：</t>
  </si>
  <si>
    <t>海南瑞衡资产评估土地房地产估价有限公司</t>
  </si>
  <si>
    <t>委托人：</t>
  </si>
  <si>
    <t>法定代表人：</t>
  </si>
  <si>
    <t>被评估单位：</t>
  </si>
  <si>
    <t>海南省农垦五指山茶业集团股份有限公司定安农产品加工厂</t>
  </si>
  <si>
    <t>项目负责人：</t>
  </si>
  <si>
    <t>填表日期：</t>
  </si>
  <si>
    <t>签名资产评估师：</t>
  </si>
  <si>
    <t>评估目的：</t>
  </si>
  <si>
    <t>流动资产评估人员：</t>
  </si>
  <si>
    <t>流动资产填表人：</t>
  </si>
  <si>
    <t>存货评估人员：</t>
  </si>
  <si>
    <t>存货填表人：</t>
  </si>
  <si>
    <t>投资性房地产评估人员：</t>
  </si>
  <si>
    <t>长期投资填表人：</t>
  </si>
  <si>
    <t>机器设备评估人员：</t>
  </si>
  <si>
    <t>陈海真、覃忠耿</t>
  </si>
  <si>
    <t>机器设备填表人：</t>
  </si>
  <si>
    <t>王健英</t>
  </si>
  <si>
    <t>车辆评估人员：</t>
  </si>
  <si>
    <t>车辆填表人：</t>
  </si>
  <si>
    <t>房屋建筑物评估人员：</t>
  </si>
  <si>
    <t>房屋建筑物填表人：</t>
  </si>
  <si>
    <t>土地评估人员：</t>
  </si>
  <si>
    <t>土地填表人：</t>
  </si>
  <si>
    <t>流动负债评估人员：</t>
  </si>
  <si>
    <t>流动负债填表人：</t>
  </si>
  <si>
    <t>长期负债评估人员：</t>
  </si>
  <si>
    <t>长期负债填表人：</t>
  </si>
  <si>
    <t>企业联系人名单</t>
  </si>
  <si>
    <r>
      <rPr>
        <b/>
        <sz val="10"/>
        <rFont val="宋体"/>
        <charset val="134"/>
      </rPr>
      <t>序号</t>
    </r>
  </si>
  <si>
    <r>
      <rPr>
        <b/>
        <sz val="10"/>
        <rFont val="宋体"/>
        <charset val="134"/>
      </rPr>
      <t>部门</t>
    </r>
  </si>
  <si>
    <r>
      <rPr>
        <b/>
        <sz val="10"/>
        <rFont val="宋体"/>
        <charset val="134"/>
      </rPr>
      <t>职务</t>
    </r>
  </si>
  <si>
    <r>
      <rPr>
        <b/>
        <sz val="10"/>
        <rFont val="宋体"/>
        <charset val="134"/>
      </rPr>
      <t>姓名</t>
    </r>
  </si>
  <si>
    <r>
      <rPr>
        <b/>
        <sz val="10"/>
        <rFont val="宋体"/>
        <charset val="134"/>
      </rPr>
      <t>联系方式</t>
    </r>
  </si>
  <si>
    <t>微信</t>
  </si>
  <si>
    <r>
      <rPr>
        <b/>
        <sz val="10"/>
        <rFont val="宋体"/>
        <charset val="134"/>
      </rPr>
      <t>邮箱</t>
    </r>
  </si>
  <si>
    <r>
      <rPr>
        <sz val="10"/>
        <rFont val="宋体"/>
        <charset val="134"/>
      </rPr>
      <t>综合管理部</t>
    </r>
  </si>
  <si>
    <r>
      <rPr>
        <sz val="10"/>
        <rFont val="宋体"/>
        <charset val="134"/>
      </rPr>
      <t>总经理</t>
    </r>
  </si>
  <si>
    <r>
      <rPr>
        <sz val="10"/>
        <rFont val="宋体"/>
        <charset val="134"/>
      </rPr>
      <t>财务部</t>
    </r>
  </si>
  <si>
    <r>
      <rPr>
        <sz val="10"/>
        <rFont val="宋体"/>
        <charset val="134"/>
      </rPr>
      <t>财务总监</t>
    </r>
  </si>
  <si>
    <r>
      <rPr>
        <sz val="10"/>
        <rFont val="宋体"/>
        <charset val="134"/>
      </rPr>
      <t>财务经理</t>
    </r>
  </si>
  <si>
    <r>
      <rPr>
        <sz val="10"/>
        <rFont val="宋体"/>
        <charset val="134"/>
      </rPr>
      <t>销售部</t>
    </r>
  </si>
  <si>
    <r>
      <rPr>
        <sz val="10"/>
        <rFont val="宋体"/>
        <charset val="134"/>
      </rPr>
      <t>部门主任</t>
    </r>
  </si>
  <si>
    <r>
      <rPr>
        <sz val="10"/>
        <rFont val="宋体"/>
        <charset val="134"/>
      </rPr>
      <t>生产运营部</t>
    </r>
  </si>
  <si>
    <r>
      <rPr>
        <sz val="10"/>
        <rFont val="宋体"/>
        <charset val="134"/>
      </rPr>
      <t>办公室</t>
    </r>
  </si>
  <si>
    <r>
      <rPr>
        <sz val="10"/>
        <rFont val="宋体"/>
        <charset val="134"/>
      </rPr>
      <t>房产负责人</t>
    </r>
  </si>
  <si>
    <r>
      <rPr>
        <sz val="10"/>
        <rFont val="宋体"/>
        <charset val="134"/>
      </rPr>
      <t>土地负责人</t>
    </r>
  </si>
  <si>
    <r>
      <rPr>
        <sz val="10"/>
        <rFont val="宋体"/>
        <charset val="134"/>
      </rPr>
      <t>设备负责人</t>
    </r>
  </si>
  <si>
    <r>
      <rPr>
        <b/>
        <sz val="16"/>
        <rFont val="宋体"/>
        <charset val="134"/>
      </rPr>
      <t>资产负债表</t>
    </r>
  </si>
  <si>
    <r>
      <rPr>
        <sz val="9"/>
        <rFont val="宋体"/>
        <charset val="134"/>
      </rPr>
      <t>会企</t>
    </r>
    <r>
      <rPr>
        <sz val="9"/>
        <rFont val="Times New Roman"/>
        <charset val="134"/>
      </rPr>
      <t>01</t>
    </r>
    <r>
      <rPr>
        <sz val="9"/>
        <rFont val="宋体"/>
        <charset val="134"/>
      </rPr>
      <t>表</t>
    </r>
  </si>
  <si>
    <r>
      <rPr>
        <b/>
        <sz val="9"/>
        <rFont val="宋体"/>
        <charset val="134"/>
      </rPr>
      <t>资产</t>
    </r>
  </si>
  <si>
    <t>期末余额</t>
  </si>
  <si>
    <r>
      <rPr>
        <b/>
        <sz val="9"/>
        <rFont val="宋体"/>
        <charset val="134"/>
      </rPr>
      <t>上年年末余额</t>
    </r>
  </si>
  <si>
    <r>
      <rPr>
        <b/>
        <sz val="9"/>
        <rFont val="宋体"/>
        <charset val="134"/>
      </rPr>
      <t>负债和所有者权益（或股东权益）</t>
    </r>
  </si>
  <si>
    <t>流动资产：</t>
  </si>
  <si>
    <r>
      <rPr>
        <b/>
        <sz val="9"/>
        <rFont val="宋体"/>
        <charset val="134"/>
      </rPr>
      <t>流动负债：</t>
    </r>
    <r>
      <rPr>
        <b/>
        <sz val="9"/>
        <rFont val="Times New Roman"/>
        <charset val="134"/>
      </rPr>
      <t xml:space="preserve">              </t>
    </r>
  </si>
  <si>
    <r>
      <rPr>
        <sz val="9"/>
        <rFont val="Times New Roman"/>
        <charset val="134"/>
      </rPr>
      <t xml:space="preserve">    </t>
    </r>
    <r>
      <rPr>
        <sz val="9"/>
        <rFont val="宋体"/>
        <charset val="134"/>
      </rPr>
      <t>货币资金</t>
    </r>
  </si>
  <si>
    <r>
      <rPr>
        <sz val="9"/>
        <rFont val="Times New Roman"/>
        <charset val="134"/>
      </rPr>
      <t xml:space="preserve">    </t>
    </r>
    <r>
      <rPr>
        <sz val="9"/>
        <rFont val="宋体"/>
        <charset val="134"/>
      </rPr>
      <t>短期借款</t>
    </r>
  </si>
  <si>
    <r>
      <rPr>
        <sz val="9"/>
        <rFont val="Times New Roman"/>
        <charset val="134"/>
      </rPr>
      <t xml:space="preserve">     </t>
    </r>
    <r>
      <rPr>
        <sz val="9"/>
        <rFont val="宋体"/>
        <charset val="134"/>
      </rPr>
      <t xml:space="preserve">以公允价值计量且其变动计入
</t>
    </r>
    <r>
      <rPr>
        <sz val="9"/>
        <rFont val="Times New Roman"/>
        <charset val="134"/>
      </rPr>
      <t xml:space="preserve">     </t>
    </r>
    <r>
      <rPr>
        <sz val="9"/>
        <rFont val="宋体"/>
        <charset val="134"/>
      </rPr>
      <t>当期损益的金融资产</t>
    </r>
  </si>
  <si>
    <r>
      <rPr>
        <sz val="9"/>
        <rFont val="Times New Roman"/>
        <charset val="134"/>
      </rPr>
      <t xml:space="preserve">    </t>
    </r>
    <r>
      <rPr>
        <sz val="9"/>
        <rFont val="宋体"/>
        <charset val="134"/>
      </rPr>
      <t xml:space="preserve">以公允价值计量且其变动计入
</t>
    </r>
    <r>
      <rPr>
        <sz val="9"/>
        <rFont val="Times New Roman"/>
        <charset val="134"/>
      </rPr>
      <t xml:space="preserve">    </t>
    </r>
    <r>
      <rPr>
        <sz val="9"/>
        <rFont val="宋体"/>
        <charset val="134"/>
      </rPr>
      <t>当期损益的金融负债</t>
    </r>
    <r>
      <rPr>
        <sz val="9"/>
        <rFont val="Times New Roman"/>
        <charset val="134"/>
      </rPr>
      <t xml:space="preserve">     </t>
    </r>
  </si>
  <si>
    <r>
      <rPr>
        <sz val="9"/>
        <rFont val="Times New Roman"/>
        <charset val="134"/>
      </rPr>
      <t xml:space="preserve">    </t>
    </r>
    <r>
      <rPr>
        <sz val="9"/>
        <rFont val="宋体"/>
        <charset val="134"/>
      </rPr>
      <t>衍生金融资产</t>
    </r>
  </si>
  <si>
    <r>
      <rPr>
        <sz val="9"/>
        <rFont val="Times New Roman"/>
        <charset val="134"/>
      </rPr>
      <t xml:space="preserve">    </t>
    </r>
    <r>
      <rPr>
        <sz val="9"/>
        <rFont val="宋体"/>
        <charset val="134"/>
      </rPr>
      <t>衍生金融负债</t>
    </r>
    <r>
      <rPr>
        <sz val="9"/>
        <rFont val="Times New Roman"/>
        <charset val="134"/>
      </rPr>
      <t xml:space="preserve">     </t>
    </r>
  </si>
  <si>
    <r>
      <rPr>
        <sz val="9"/>
        <rFont val="Times New Roman"/>
        <charset val="134"/>
      </rPr>
      <t xml:space="preserve">    </t>
    </r>
    <r>
      <rPr>
        <sz val="9"/>
        <rFont val="宋体"/>
        <charset val="134"/>
      </rPr>
      <t>应收票据</t>
    </r>
  </si>
  <si>
    <r>
      <rPr>
        <sz val="9"/>
        <rFont val="Times New Roman"/>
        <charset val="134"/>
      </rPr>
      <t xml:space="preserve">    </t>
    </r>
    <r>
      <rPr>
        <sz val="9"/>
        <rFont val="宋体"/>
        <charset val="134"/>
      </rPr>
      <t>应付票据</t>
    </r>
    <r>
      <rPr>
        <sz val="9"/>
        <rFont val="Times New Roman"/>
        <charset val="134"/>
      </rPr>
      <t xml:space="preserve">              </t>
    </r>
  </si>
  <si>
    <r>
      <rPr>
        <sz val="9"/>
        <rFont val="Times New Roman"/>
        <charset val="134"/>
      </rPr>
      <t xml:space="preserve">    </t>
    </r>
    <r>
      <rPr>
        <sz val="9"/>
        <rFont val="宋体"/>
        <charset val="134"/>
      </rPr>
      <t>应收账款</t>
    </r>
  </si>
  <si>
    <r>
      <rPr>
        <sz val="9"/>
        <rFont val="Times New Roman"/>
        <charset val="134"/>
      </rPr>
      <t xml:space="preserve">    </t>
    </r>
    <r>
      <rPr>
        <sz val="9"/>
        <rFont val="宋体"/>
        <charset val="134"/>
      </rPr>
      <t>应付账款</t>
    </r>
    <r>
      <rPr>
        <sz val="9"/>
        <rFont val="Times New Roman"/>
        <charset val="134"/>
      </rPr>
      <t xml:space="preserve">              </t>
    </r>
  </si>
  <si>
    <r>
      <rPr>
        <sz val="9"/>
        <rFont val="Times New Roman"/>
        <charset val="134"/>
      </rPr>
      <t xml:space="preserve">    </t>
    </r>
    <r>
      <rPr>
        <sz val="9"/>
        <rFont val="宋体"/>
        <charset val="134"/>
      </rPr>
      <t>预付款项</t>
    </r>
  </si>
  <si>
    <r>
      <rPr>
        <sz val="9"/>
        <rFont val="Times New Roman"/>
        <charset val="134"/>
      </rPr>
      <t xml:space="preserve">    </t>
    </r>
    <r>
      <rPr>
        <sz val="9"/>
        <rFont val="宋体"/>
        <charset val="134"/>
      </rPr>
      <t>预收款项</t>
    </r>
    <r>
      <rPr>
        <sz val="9"/>
        <rFont val="Times New Roman"/>
        <charset val="134"/>
      </rPr>
      <t xml:space="preserve">              </t>
    </r>
  </si>
  <si>
    <r>
      <rPr>
        <sz val="9"/>
        <rFont val="Times New Roman"/>
        <charset val="134"/>
      </rPr>
      <t xml:space="preserve">    </t>
    </r>
    <r>
      <rPr>
        <sz val="9"/>
        <rFont val="宋体"/>
        <charset val="134"/>
      </rPr>
      <t>其他应收款</t>
    </r>
  </si>
  <si>
    <r>
      <rPr>
        <sz val="9"/>
        <rFont val="Times New Roman"/>
        <charset val="134"/>
      </rPr>
      <t xml:space="preserve">    </t>
    </r>
    <r>
      <rPr>
        <sz val="9"/>
        <rFont val="宋体"/>
        <charset val="134"/>
      </rPr>
      <t>应付职工薪酬</t>
    </r>
    <r>
      <rPr>
        <sz val="9"/>
        <rFont val="Times New Roman"/>
        <charset val="134"/>
      </rPr>
      <t xml:space="preserve"> </t>
    </r>
  </si>
  <si>
    <r>
      <rPr>
        <sz val="9"/>
        <rFont val="Times New Roman"/>
        <charset val="134"/>
      </rPr>
      <t xml:space="preserve">    </t>
    </r>
    <r>
      <rPr>
        <sz val="9"/>
        <rFont val="宋体"/>
        <charset val="134"/>
      </rPr>
      <t>存货</t>
    </r>
  </si>
  <si>
    <r>
      <rPr>
        <sz val="9"/>
        <rFont val="Times New Roman"/>
        <charset val="134"/>
      </rPr>
      <t xml:space="preserve">    </t>
    </r>
    <r>
      <rPr>
        <sz val="9"/>
        <rFont val="宋体"/>
        <charset val="134"/>
      </rPr>
      <t>应交税费</t>
    </r>
    <r>
      <rPr>
        <sz val="9"/>
        <rFont val="Times New Roman"/>
        <charset val="134"/>
      </rPr>
      <t xml:space="preserve">           </t>
    </r>
  </si>
  <si>
    <r>
      <rPr>
        <sz val="9"/>
        <rFont val="Times New Roman"/>
        <charset val="134"/>
      </rPr>
      <t xml:space="preserve">    </t>
    </r>
    <r>
      <rPr>
        <sz val="9"/>
        <rFont val="宋体"/>
        <charset val="134"/>
      </rPr>
      <t>持有待售资产</t>
    </r>
  </si>
  <si>
    <r>
      <rPr>
        <sz val="9"/>
        <rFont val="Times New Roman"/>
        <charset val="134"/>
      </rPr>
      <t xml:space="preserve">    </t>
    </r>
    <r>
      <rPr>
        <sz val="9"/>
        <rFont val="宋体"/>
        <charset val="134"/>
      </rPr>
      <t>其他应付款</t>
    </r>
  </si>
  <si>
    <r>
      <rPr>
        <sz val="9"/>
        <rFont val="Times New Roman"/>
        <charset val="134"/>
      </rPr>
      <t xml:space="preserve">    </t>
    </r>
    <r>
      <rPr>
        <sz val="9"/>
        <rFont val="宋体"/>
        <charset val="134"/>
      </rPr>
      <t>一年内到期的非流动资产</t>
    </r>
  </si>
  <si>
    <r>
      <rPr>
        <sz val="9"/>
        <rFont val="Times New Roman"/>
        <charset val="134"/>
      </rPr>
      <t xml:space="preserve">    </t>
    </r>
    <r>
      <rPr>
        <sz val="9"/>
        <rFont val="宋体"/>
        <charset val="134"/>
      </rPr>
      <t>持有待售负债</t>
    </r>
  </si>
  <si>
    <r>
      <rPr>
        <sz val="9"/>
        <rFont val="Times New Roman"/>
        <charset val="134"/>
      </rPr>
      <t xml:space="preserve">    </t>
    </r>
    <r>
      <rPr>
        <sz val="9"/>
        <rFont val="宋体"/>
        <charset val="134"/>
      </rPr>
      <t>其他流动资产</t>
    </r>
  </si>
  <si>
    <r>
      <rPr>
        <sz val="9"/>
        <rFont val="Times New Roman"/>
        <charset val="134"/>
      </rPr>
      <t xml:space="preserve">    </t>
    </r>
    <r>
      <rPr>
        <sz val="9"/>
        <rFont val="宋体"/>
        <charset val="134"/>
      </rPr>
      <t>一年内到期的非流动负债</t>
    </r>
  </si>
  <si>
    <r>
      <rPr>
        <sz val="9"/>
        <rFont val="Times New Roman"/>
        <charset val="134"/>
      </rPr>
      <t xml:space="preserve">    </t>
    </r>
    <r>
      <rPr>
        <sz val="9"/>
        <rFont val="宋体"/>
        <charset val="134"/>
      </rPr>
      <t>其他流动负债</t>
    </r>
  </si>
  <si>
    <t>流动负债合计</t>
  </si>
  <si>
    <t>非流动资产：</t>
  </si>
  <si>
    <t>非流动负债：</t>
  </si>
  <si>
    <r>
      <rPr>
        <sz val="9"/>
        <rFont val="Times New Roman"/>
        <charset val="134"/>
      </rPr>
      <t xml:space="preserve">    </t>
    </r>
    <r>
      <rPr>
        <sz val="9"/>
        <rFont val="宋体"/>
        <charset val="134"/>
      </rPr>
      <t>可供出售金额资产</t>
    </r>
  </si>
  <si>
    <r>
      <rPr>
        <sz val="9"/>
        <rFont val="Times New Roman"/>
        <charset val="134"/>
      </rPr>
      <t xml:space="preserve">    </t>
    </r>
    <r>
      <rPr>
        <sz val="9"/>
        <rFont val="宋体"/>
        <charset val="134"/>
      </rPr>
      <t>长期借款</t>
    </r>
  </si>
  <si>
    <r>
      <rPr>
        <sz val="9"/>
        <rFont val="Times New Roman"/>
        <charset val="134"/>
      </rPr>
      <t xml:space="preserve">    </t>
    </r>
    <r>
      <rPr>
        <sz val="9"/>
        <rFont val="宋体"/>
        <charset val="134"/>
      </rPr>
      <t>持有至到期投资</t>
    </r>
  </si>
  <si>
    <r>
      <rPr>
        <sz val="9"/>
        <rFont val="Times New Roman"/>
        <charset val="134"/>
      </rPr>
      <t xml:space="preserve">    </t>
    </r>
    <r>
      <rPr>
        <sz val="9"/>
        <rFont val="宋体"/>
        <charset val="134"/>
      </rPr>
      <t>应付债券</t>
    </r>
    <r>
      <rPr>
        <sz val="9"/>
        <rFont val="Times New Roman"/>
        <charset val="134"/>
      </rPr>
      <t xml:space="preserve"> </t>
    </r>
  </si>
  <si>
    <r>
      <rPr>
        <sz val="9"/>
        <rFont val="Times New Roman"/>
        <charset val="134"/>
      </rPr>
      <t xml:space="preserve">    </t>
    </r>
    <r>
      <rPr>
        <sz val="9"/>
        <rFont val="宋体"/>
        <charset val="134"/>
      </rPr>
      <t>长期应收款</t>
    </r>
  </si>
  <si>
    <r>
      <rPr>
        <sz val="9"/>
        <rFont val="Times New Roman"/>
        <charset val="134"/>
      </rPr>
      <t xml:space="preserve">        </t>
    </r>
    <r>
      <rPr>
        <sz val="9"/>
        <rFont val="宋体"/>
        <charset val="134"/>
      </rPr>
      <t>其中：优先股</t>
    </r>
    <r>
      <rPr>
        <sz val="9"/>
        <rFont val="Times New Roman"/>
        <charset val="134"/>
      </rPr>
      <t xml:space="preserve"> </t>
    </r>
  </si>
  <si>
    <r>
      <rPr>
        <sz val="9"/>
        <rFont val="Times New Roman"/>
        <charset val="134"/>
      </rPr>
      <t xml:space="preserve">    </t>
    </r>
    <r>
      <rPr>
        <sz val="9"/>
        <rFont val="宋体"/>
        <charset val="134"/>
      </rPr>
      <t>长期股权投资</t>
    </r>
  </si>
  <si>
    <r>
      <rPr>
        <sz val="9"/>
        <rFont val="Times New Roman"/>
        <charset val="134"/>
      </rPr>
      <t xml:space="preserve">                   </t>
    </r>
    <r>
      <rPr>
        <sz val="9"/>
        <rFont val="宋体"/>
        <charset val="134"/>
      </rPr>
      <t>永续债</t>
    </r>
    <r>
      <rPr>
        <sz val="9"/>
        <rFont val="Times New Roman"/>
        <charset val="134"/>
      </rPr>
      <t xml:space="preserve"> </t>
    </r>
  </si>
  <si>
    <r>
      <rPr>
        <sz val="9"/>
        <rFont val="Times New Roman"/>
        <charset val="134"/>
      </rPr>
      <t xml:space="preserve">    </t>
    </r>
    <r>
      <rPr>
        <sz val="9"/>
        <rFont val="宋体"/>
        <charset val="134"/>
      </rPr>
      <t>投资性房地产</t>
    </r>
  </si>
  <si>
    <r>
      <rPr>
        <sz val="9"/>
        <rFont val="Times New Roman"/>
        <charset val="134"/>
      </rPr>
      <t xml:space="preserve">    </t>
    </r>
    <r>
      <rPr>
        <sz val="9"/>
        <rFont val="宋体"/>
        <charset val="134"/>
      </rPr>
      <t>长期应付款</t>
    </r>
  </si>
  <si>
    <r>
      <rPr>
        <sz val="9"/>
        <rFont val="Times New Roman"/>
        <charset val="134"/>
      </rPr>
      <t xml:space="preserve">    </t>
    </r>
    <r>
      <rPr>
        <sz val="9"/>
        <rFont val="宋体"/>
        <charset val="134"/>
      </rPr>
      <t>固定资产</t>
    </r>
  </si>
  <si>
    <r>
      <rPr>
        <sz val="9"/>
        <rFont val="Times New Roman"/>
        <charset val="134"/>
      </rPr>
      <t xml:space="preserve">     </t>
    </r>
    <r>
      <rPr>
        <sz val="9"/>
        <rFont val="宋体"/>
        <charset val="134"/>
      </rPr>
      <t>预计负债</t>
    </r>
  </si>
  <si>
    <r>
      <rPr>
        <sz val="9"/>
        <rFont val="Times New Roman"/>
        <charset val="134"/>
      </rPr>
      <t xml:space="preserve">    </t>
    </r>
    <r>
      <rPr>
        <sz val="9"/>
        <rFont val="宋体"/>
        <charset val="134"/>
      </rPr>
      <t>在建工程</t>
    </r>
  </si>
  <si>
    <r>
      <rPr>
        <sz val="9"/>
        <rFont val="Times New Roman"/>
        <charset val="134"/>
      </rPr>
      <t xml:space="preserve">     </t>
    </r>
    <r>
      <rPr>
        <sz val="9"/>
        <rFont val="宋体"/>
        <charset val="134"/>
      </rPr>
      <t>递延收益</t>
    </r>
  </si>
  <si>
    <r>
      <rPr>
        <sz val="9"/>
        <rFont val="Times New Roman"/>
        <charset val="134"/>
      </rPr>
      <t xml:space="preserve">    </t>
    </r>
    <r>
      <rPr>
        <sz val="9"/>
        <rFont val="宋体"/>
        <charset val="134"/>
      </rPr>
      <t>生产性生物资产</t>
    </r>
  </si>
  <si>
    <r>
      <rPr>
        <sz val="9"/>
        <rFont val="Times New Roman"/>
        <charset val="134"/>
      </rPr>
      <t xml:space="preserve">    </t>
    </r>
    <r>
      <rPr>
        <sz val="9"/>
        <rFont val="宋体"/>
        <charset val="134"/>
      </rPr>
      <t>递延所得税负债</t>
    </r>
  </si>
  <si>
    <r>
      <rPr>
        <sz val="9"/>
        <rFont val="Times New Roman"/>
        <charset val="134"/>
      </rPr>
      <t xml:space="preserve">    </t>
    </r>
    <r>
      <rPr>
        <sz val="9"/>
        <rFont val="宋体"/>
        <charset val="134"/>
      </rPr>
      <t>油气资产</t>
    </r>
  </si>
  <si>
    <r>
      <rPr>
        <sz val="9"/>
        <rFont val="Times New Roman"/>
        <charset val="134"/>
      </rPr>
      <t xml:space="preserve">    </t>
    </r>
    <r>
      <rPr>
        <sz val="9"/>
        <rFont val="宋体"/>
        <charset val="134"/>
      </rPr>
      <t>其他非流动负债</t>
    </r>
  </si>
  <si>
    <r>
      <rPr>
        <sz val="9"/>
        <rFont val="Times New Roman"/>
        <charset val="134"/>
      </rPr>
      <t xml:space="preserve">    </t>
    </r>
    <r>
      <rPr>
        <sz val="9"/>
        <rFont val="宋体"/>
        <charset val="134"/>
      </rPr>
      <t>无形资产</t>
    </r>
  </si>
  <si>
    <t>非流动负债合计</t>
  </si>
  <si>
    <r>
      <rPr>
        <sz val="9"/>
        <rFont val="Times New Roman"/>
        <charset val="134"/>
      </rPr>
      <t xml:space="preserve">    </t>
    </r>
    <r>
      <rPr>
        <sz val="9"/>
        <rFont val="宋体"/>
        <charset val="134"/>
      </rPr>
      <t>开发支出</t>
    </r>
  </si>
  <si>
    <t>负债合计</t>
  </si>
  <si>
    <r>
      <rPr>
        <sz val="9"/>
        <rFont val="Times New Roman"/>
        <charset val="134"/>
      </rPr>
      <t xml:space="preserve">    </t>
    </r>
    <r>
      <rPr>
        <sz val="9"/>
        <rFont val="宋体"/>
        <charset val="134"/>
      </rPr>
      <t>商誉</t>
    </r>
  </si>
  <si>
    <t>所有者权益（或股东权益）：</t>
  </si>
  <si>
    <r>
      <rPr>
        <sz val="9"/>
        <rFont val="Times New Roman"/>
        <charset val="134"/>
      </rPr>
      <t xml:space="preserve">    </t>
    </r>
    <r>
      <rPr>
        <sz val="9"/>
        <rFont val="宋体"/>
        <charset val="134"/>
      </rPr>
      <t>长期待摊费用</t>
    </r>
  </si>
  <si>
    <r>
      <rPr>
        <sz val="9"/>
        <rFont val="Times New Roman"/>
        <charset val="134"/>
      </rPr>
      <t xml:space="preserve">    </t>
    </r>
    <r>
      <rPr>
        <sz val="9"/>
        <rFont val="宋体"/>
        <charset val="134"/>
      </rPr>
      <t>实收资本（或股本）</t>
    </r>
  </si>
  <si>
    <r>
      <rPr>
        <sz val="9"/>
        <rFont val="Times New Roman"/>
        <charset val="134"/>
      </rPr>
      <t xml:space="preserve">    </t>
    </r>
    <r>
      <rPr>
        <sz val="9"/>
        <rFont val="宋体"/>
        <charset val="134"/>
      </rPr>
      <t>递延所得税资产</t>
    </r>
  </si>
  <si>
    <r>
      <rPr>
        <sz val="9"/>
        <rFont val="Times New Roman"/>
        <charset val="134"/>
      </rPr>
      <t xml:space="preserve">    </t>
    </r>
    <r>
      <rPr>
        <sz val="9"/>
        <rFont val="宋体"/>
        <charset val="134"/>
      </rPr>
      <t>其他权益工具</t>
    </r>
  </si>
  <si>
    <r>
      <rPr>
        <sz val="9"/>
        <rFont val="Times New Roman"/>
        <charset val="134"/>
      </rPr>
      <t xml:space="preserve">    </t>
    </r>
    <r>
      <rPr>
        <sz val="9"/>
        <rFont val="宋体"/>
        <charset val="134"/>
      </rPr>
      <t>其他非流动资产</t>
    </r>
  </si>
  <si>
    <r>
      <rPr>
        <sz val="9"/>
        <rFont val="Times New Roman"/>
        <charset val="134"/>
      </rPr>
      <t xml:space="preserve">                     </t>
    </r>
    <r>
      <rPr>
        <sz val="9"/>
        <rFont val="宋体"/>
        <charset val="134"/>
      </rPr>
      <t>永续债</t>
    </r>
    <r>
      <rPr>
        <sz val="9"/>
        <rFont val="Times New Roman"/>
        <charset val="134"/>
      </rPr>
      <t xml:space="preserve"> </t>
    </r>
  </si>
  <si>
    <r>
      <rPr>
        <sz val="9"/>
        <rFont val="Times New Roman"/>
        <charset val="134"/>
      </rPr>
      <t xml:space="preserve">    </t>
    </r>
    <r>
      <rPr>
        <sz val="9"/>
        <rFont val="宋体"/>
        <charset val="134"/>
      </rPr>
      <t>资本公积</t>
    </r>
    <r>
      <rPr>
        <sz val="9"/>
        <rFont val="Times New Roman"/>
        <charset val="134"/>
      </rPr>
      <t xml:space="preserve"> </t>
    </r>
  </si>
  <si>
    <t>非流动资产合计</t>
  </si>
  <si>
    <r>
      <rPr>
        <sz val="9"/>
        <rFont val="Times New Roman"/>
        <charset val="134"/>
      </rPr>
      <t xml:space="preserve">    </t>
    </r>
    <r>
      <rPr>
        <sz val="9"/>
        <rFont val="宋体"/>
        <charset val="134"/>
      </rPr>
      <t>减：库存股</t>
    </r>
  </si>
  <si>
    <r>
      <rPr>
        <sz val="9"/>
        <rFont val="Times New Roman"/>
        <charset val="134"/>
      </rPr>
      <t xml:space="preserve">    </t>
    </r>
    <r>
      <rPr>
        <sz val="9"/>
        <rFont val="宋体"/>
        <charset val="134"/>
      </rPr>
      <t>其他综合收益</t>
    </r>
  </si>
  <si>
    <r>
      <rPr>
        <sz val="9"/>
        <rFont val="Times New Roman"/>
        <charset val="134"/>
      </rPr>
      <t xml:space="preserve">    </t>
    </r>
    <r>
      <rPr>
        <sz val="9"/>
        <rFont val="宋体"/>
        <charset val="134"/>
      </rPr>
      <t>专项储备</t>
    </r>
  </si>
  <si>
    <r>
      <rPr>
        <sz val="9"/>
        <rFont val="Times New Roman"/>
        <charset val="134"/>
      </rPr>
      <t xml:space="preserve">    </t>
    </r>
    <r>
      <rPr>
        <sz val="9"/>
        <rFont val="宋体"/>
        <charset val="134"/>
      </rPr>
      <t>盈余公积</t>
    </r>
  </si>
  <si>
    <r>
      <rPr>
        <sz val="9"/>
        <rFont val="Times New Roman"/>
        <charset val="134"/>
      </rPr>
      <t xml:space="preserve">    </t>
    </r>
    <r>
      <rPr>
        <sz val="9"/>
        <rFont val="宋体"/>
        <charset val="134"/>
      </rPr>
      <t>未分配利润</t>
    </r>
  </si>
  <si>
    <t>所有者权益（或股东权益）合计</t>
  </si>
  <si>
    <t>资产总计</t>
  </si>
  <si>
    <t>负债和所有者权益（或股东权益）总计</t>
  </si>
  <si>
    <t>主管会计工作负责人：</t>
  </si>
  <si>
    <t>会计机构负责人：</t>
  </si>
  <si>
    <r>
      <rPr>
        <sz val="10"/>
        <rFont val="宋体"/>
        <charset val="134"/>
      </rPr>
      <t>验证</t>
    </r>
  </si>
  <si>
    <r>
      <rPr>
        <sz val="10"/>
        <rFont val="宋体"/>
        <charset val="134"/>
      </rPr>
      <t>注：</t>
    </r>
    <r>
      <rPr>
        <sz val="10"/>
        <rFont val="Times New Roman"/>
        <charset val="134"/>
      </rPr>
      <t>1</t>
    </r>
    <r>
      <rPr>
        <sz val="10"/>
        <rFont val="宋体"/>
        <charset val="134"/>
      </rPr>
      <t>、一般企业财务报表格式（适用于未执行新金融准则、新收入准则和新租赁准则的企业）</t>
    </r>
  </si>
  <si>
    <r>
      <rPr>
        <sz val="10"/>
        <rFont val="Times New Roman"/>
        <charset val="134"/>
      </rPr>
      <t xml:space="preserve">        2</t>
    </r>
    <r>
      <rPr>
        <sz val="10"/>
        <rFont val="宋体"/>
        <charset val="134"/>
      </rPr>
      <t>、有限公司为所有者权益，股份公司为股东权益。</t>
    </r>
  </si>
  <si>
    <r>
      <rPr>
        <sz val="20"/>
        <rFont val="黑体"/>
        <charset val="134"/>
      </rPr>
      <t>资产评估结果汇总表</t>
    </r>
  </si>
  <si>
    <r>
      <rPr>
        <sz val="11"/>
        <rFont val="宋体"/>
        <charset val="134"/>
      </rPr>
      <t>表</t>
    </r>
    <r>
      <rPr>
        <sz val="11"/>
        <rFont val="Times New Roman"/>
        <charset val="134"/>
      </rPr>
      <t>1</t>
    </r>
  </si>
  <si>
    <r>
      <rPr>
        <sz val="11"/>
        <rFont val="宋体"/>
        <charset val="134"/>
      </rPr>
      <t>金额单位：人民币万元</t>
    </r>
  </si>
  <si>
    <r>
      <rPr>
        <sz val="11"/>
        <color indexed="8"/>
        <rFont val="宋体"/>
        <charset val="134"/>
      </rPr>
      <t>项</t>
    </r>
    <r>
      <rPr>
        <sz val="11"/>
        <color indexed="8"/>
        <rFont val="Times New Roman"/>
        <charset val="134"/>
      </rPr>
      <t xml:space="preserve">            </t>
    </r>
    <r>
      <rPr>
        <sz val="11"/>
        <color indexed="8"/>
        <rFont val="宋体"/>
        <charset val="134"/>
      </rPr>
      <t>目</t>
    </r>
  </si>
  <si>
    <r>
      <rPr>
        <sz val="11"/>
        <rFont val="宋体"/>
        <charset val="134"/>
      </rPr>
      <t>账面价值</t>
    </r>
  </si>
  <si>
    <r>
      <rPr>
        <sz val="11"/>
        <rFont val="宋体"/>
        <charset val="134"/>
      </rPr>
      <t>评估价值</t>
    </r>
  </si>
  <si>
    <r>
      <rPr>
        <sz val="11"/>
        <rFont val="宋体"/>
        <charset val="134"/>
      </rPr>
      <t>增减值</t>
    </r>
  </si>
  <si>
    <r>
      <rPr>
        <sz val="11"/>
        <rFont val="宋体"/>
        <charset val="134"/>
      </rPr>
      <t>增减率％</t>
    </r>
  </si>
  <si>
    <t>A</t>
  </si>
  <si>
    <t>B</t>
  </si>
  <si>
    <t>C=B-A</t>
  </si>
  <si>
    <t>D=C/A×100%</t>
  </si>
  <si>
    <r>
      <rPr>
        <sz val="11"/>
        <rFont val="宋体"/>
        <charset val="134"/>
      </rPr>
      <t>流动资产</t>
    </r>
  </si>
  <si>
    <r>
      <rPr>
        <sz val="11"/>
        <rFont val="宋体"/>
        <charset val="134"/>
      </rPr>
      <t>非流动资产</t>
    </r>
  </si>
  <si>
    <r>
      <rPr>
        <sz val="11"/>
        <color indexed="8"/>
        <rFont val="宋体"/>
        <charset val="134"/>
      </rPr>
      <t>其中：可供出售金融资产</t>
    </r>
  </si>
  <si>
    <r>
      <rPr>
        <sz val="11"/>
        <color indexed="8"/>
        <rFont val="宋体"/>
        <charset val="134"/>
      </rPr>
      <t>持有至到期投资</t>
    </r>
  </si>
  <si>
    <r>
      <rPr>
        <sz val="11"/>
        <color indexed="8"/>
        <rFont val="宋体"/>
        <charset val="134"/>
      </rPr>
      <t>长期应收款</t>
    </r>
  </si>
  <si>
    <r>
      <rPr>
        <sz val="11"/>
        <color indexed="8"/>
        <rFont val="宋体"/>
        <charset val="134"/>
      </rPr>
      <t>长期股权投资</t>
    </r>
  </si>
  <si>
    <r>
      <rPr>
        <sz val="11"/>
        <color indexed="8"/>
        <rFont val="宋体"/>
        <charset val="134"/>
      </rPr>
      <t>投资性房地产</t>
    </r>
  </si>
  <si>
    <r>
      <rPr>
        <sz val="11"/>
        <color indexed="8"/>
        <rFont val="宋体"/>
        <charset val="134"/>
      </rPr>
      <t>固定资产</t>
    </r>
  </si>
  <si>
    <r>
      <rPr>
        <sz val="11"/>
        <color indexed="8"/>
        <rFont val="宋体"/>
        <charset val="134"/>
      </rPr>
      <t>在建工程</t>
    </r>
  </si>
  <si>
    <r>
      <rPr>
        <sz val="11"/>
        <color indexed="8"/>
        <rFont val="宋体"/>
        <charset val="134"/>
      </rPr>
      <t>生产性生物资产</t>
    </r>
  </si>
  <si>
    <r>
      <rPr>
        <sz val="11"/>
        <color indexed="8"/>
        <rFont val="宋体"/>
        <charset val="134"/>
      </rPr>
      <t>油气资产</t>
    </r>
  </si>
  <si>
    <r>
      <rPr>
        <sz val="11"/>
        <color indexed="8"/>
        <rFont val="宋体"/>
        <charset val="134"/>
      </rPr>
      <t>无形资产</t>
    </r>
  </si>
  <si>
    <r>
      <rPr>
        <sz val="11"/>
        <color indexed="8"/>
        <rFont val="宋体"/>
        <charset val="134"/>
      </rPr>
      <t>开发支出</t>
    </r>
  </si>
  <si>
    <r>
      <rPr>
        <sz val="11"/>
        <color indexed="8"/>
        <rFont val="宋体"/>
        <charset val="134"/>
      </rPr>
      <t>商誉</t>
    </r>
  </si>
  <si>
    <r>
      <rPr>
        <sz val="11"/>
        <color indexed="8"/>
        <rFont val="宋体"/>
        <charset val="134"/>
      </rPr>
      <t>长期待摊费用</t>
    </r>
  </si>
  <si>
    <r>
      <rPr>
        <sz val="11"/>
        <color indexed="8"/>
        <rFont val="宋体"/>
        <charset val="134"/>
      </rPr>
      <t>递延所得税资产</t>
    </r>
  </si>
  <si>
    <r>
      <rPr>
        <sz val="11"/>
        <color indexed="8"/>
        <rFont val="宋体"/>
        <charset val="134"/>
      </rPr>
      <t>其他非流动资产</t>
    </r>
  </si>
  <si>
    <r>
      <rPr>
        <b/>
        <sz val="11"/>
        <rFont val="宋体"/>
        <charset val="134"/>
      </rPr>
      <t>资产总计</t>
    </r>
  </si>
  <si>
    <r>
      <rPr>
        <sz val="11"/>
        <rFont val="宋体"/>
        <charset val="134"/>
      </rPr>
      <t>流动负债</t>
    </r>
  </si>
  <si>
    <r>
      <rPr>
        <sz val="11"/>
        <rFont val="宋体"/>
        <charset val="134"/>
      </rPr>
      <t>非流动负债</t>
    </r>
  </si>
  <si>
    <r>
      <rPr>
        <b/>
        <sz val="11"/>
        <rFont val="宋体"/>
        <charset val="134"/>
      </rPr>
      <t>负债总计</t>
    </r>
  </si>
  <si>
    <r>
      <rPr>
        <b/>
        <sz val="11"/>
        <rFont val="宋体"/>
        <charset val="134"/>
      </rPr>
      <t>净资产（所有者权益或股东权益）</t>
    </r>
  </si>
  <si>
    <t>以下表格无需打印</t>
  </si>
  <si>
    <t>其中：长期股权投资</t>
  </si>
  <si>
    <t>其中：无形资产—土地使用权</t>
  </si>
  <si>
    <t>验证</t>
  </si>
  <si>
    <r>
      <rPr>
        <sz val="18"/>
        <rFont val="黑体"/>
        <charset val="134"/>
      </rPr>
      <t>资产评估结果分类汇总表</t>
    </r>
  </si>
  <si>
    <r>
      <rPr>
        <sz val="10"/>
        <rFont val="宋体"/>
        <charset val="134"/>
      </rPr>
      <t>表</t>
    </r>
    <r>
      <rPr>
        <sz val="10"/>
        <rFont val="Times New Roman"/>
        <charset val="134"/>
      </rPr>
      <t>2</t>
    </r>
  </si>
  <si>
    <r>
      <rPr>
        <sz val="10"/>
        <rFont val="宋体"/>
        <charset val="134"/>
      </rPr>
      <t>金额单位：人民币元</t>
    </r>
  </si>
  <si>
    <r>
      <rPr>
        <sz val="10"/>
        <rFont val="宋体"/>
        <charset val="134"/>
      </rPr>
      <t>序号</t>
    </r>
  </si>
  <si>
    <r>
      <rPr>
        <sz val="10"/>
        <color indexed="8"/>
        <rFont val="宋体"/>
        <charset val="134"/>
      </rPr>
      <t>科目名称</t>
    </r>
  </si>
  <si>
    <r>
      <rPr>
        <sz val="10"/>
        <rFont val="宋体"/>
        <charset val="134"/>
      </rPr>
      <t>账面价值</t>
    </r>
  </si>
  <si>
    <r>
      <rPr>
        <sz val="10"/>
        <rFont val="宋体"/>
        <charset val="134"/>
      </rPr>
      <t>评估价值</t>
    </r>
  </si>
  <si>
    <r>
      <rPr>
        <sz val="10"/>
        <rFont val="宋体"/>
        <charset val="134"/>
      </rPr>
      <t>增减值</t>
    </r>
  </si>
  <si>
    <r>
      <rPr>
        <sz val="10"/>
        <rFont val="宋体"/>
        <charset val="134"/>
      </rPr>
      <t>增减率</t>
    </r>
    <r>
      <rPr>
        <sz val="10"/>
        <rFont val="Times New Roman"/>
        <charset val="134"/>
      </rPr>
      <t>%</t>
    </r>
  </si>
  <si>
    <r>
      <rPr>
        <sz val="10"/>
        <rFont val="宋体"/>
        <charset val="134"/>
      </rPr>
      <t>与报表差异</t>
    </r>
  </si>
  <si>
    <r>
      <rPr>
        <b/>
        <sz val="10"/>
        <color indexed="8"/>
        <rFont val="宋体"/>
        <charset val="134"/>
      </rPr>
      <t>一、流动资产合计</t>
    </r>
  </si>
  <si>
    <r>
      <rPr>
        <sz val="10"/>
        <color indexed="8"/>
        <rFont val="宋体"/>
        <charset val="134"/>
      </rPr>
      <t>货币资金</t>
    </r>
  </si>
  <si>
    <r>
      <rPr>
        <sz val="10"/>
        <color indexed="8"/>
        <rFont val="宋体"/>
        <charset val="134"/>
      </rPr>
      <t>交易性金融资产</t>
    </r>
  </si>
  <si>
    <r>
      <rPr>
        <sz val="10"/>
        <color indexed="8"/>
        <rFont val="宋体"/>
        <charset val="134"/>
      </rPr>
      <t>衍生金融资产</t>
    </r>
  </si>
  <si>
    <r>
      <rPr>
        <sz val="10"/>
        <color indexed="8"/>
        <rFont val="宋体"/>
        <charset val="134"/>
      </rPr>
      <t>应收票据</t>
    </r>
  </si>
  <si>
    <r>
      <rPr>
        <sz val="10"/>
        <color indexed="8"/>
        <rFont val="宋体"/>
        <charset val="134"/>
      </rPr>
      <t>应收账款</t>
    </r>
  </si>
  <si>
    <r>
      <rPr>
        <sz val="10"/>
        <color indexed="8"/>
        <rFont val="宋体"/>
        <charset val="134"/>
      </rPr>
      <t>预付账款</t>
    </r>
  </si>
  <si>
    <r>
      <rPr>
        <sz val="10"/>
        <color indexed="8"/>
        <rFont val="宋体"/>
        <charset val="134"/>
      </rPr>
      <t>其他应收款</t>
    </r>
  </si>
  <si>
    <r>
      <rPr>
        <sz val="10"/>
        <color indexed="8"/>
        <rFont val="宋体"/>
        <charset val="134"/>
      </rPr>
      <t>存货</t>
    </r>
  </si>
  <si>
    <r>
      <rPr>
        <sz val="10"/>
        <color indexed="8"/>
        <rFont val="宋体"/>
        <charset val="134"/>
      </rPr>
      <t>持有待售资产</t>
    </r>
  </si>
  <si>
    <r>
      <rPr>
        <sz val="10"/>
        <color indexed="8"/>
        <rFont val="宋体"/>
        <charset val="134"/>
      </rPr>
      <t>一年内到期的非流动资产</t>
    </r>
  </si>
  <si>
    <r>
      <rPr>
        <sz val="10"/>
        <color indexed="8"/>
        <rFont val="宋体"/>
        <charset val="134"/>
      </rPr>
      <t>其他流动资产</t>
    </r>
  </si>
  <si>
    <r>
      <rPr>
        <b/>
        <sz val="10"/>
        <color indexed="8"/>
        <rFont val="宋体"/>
        <charset val="134"/>
      </rPr>
      <t>二、非流动资产合计</t>
    </r>
  </si>
  <si>
    <r>
      <rPr>
        <sz val="10"/>
        <color indexed="8"/>
        <rFont val="宋体"/>
        <charset val="134"/>
      </rPr>
      <t>可供出售金融资产</t>
    </r>
  </si>
  <si>
    <r>
      <rPr>
        <sz val="10"/>
        <color indexed="8"/>
        <rFont val="宋体"/>
        <charset val="134"/>
      </rPr>
      <t>持有至到期投资</t>
    </r>
  </si>
  <si>
    <r>
      <rPr>
        <sz val="10"/>
        <color indexed="8"/>
        <rFont val="宋体"/>
        <charset val="134"/>
      </rPr>
      <t>长期应收款</t>
    </r>
  </si>
  <si>
    <r>
      <rPr>
        <sz val="10"/>
        <color indexed="8"/>
        <rFont val="宋体"/>
        <charset val="134"/>
      </rPr>
      <t>长期股权投资</t>
    </r>
  </si>
  <si>
    <r>
      <rPr>
        <sz val="10"/>
        <color indexed="8"/>
        <rFont val="宋体"/>
        <charset val="134"/>
      </rPr>
      <t>投资性房地产</t>
    </r>
  </si>
  <si>
    <r>
      <rPr>
        <sz val="10"/>
        <color indexed="8"/>
        <rFont val="宋体"/>
        <charset val="134"/>
      </rPr>
      <t>固定资产</t>
    </r>
  </si>
  <si>
    <r>
      <rPr>
        <sz val="10"/>
        <color indexed="8"/>
        <rFont val="宋体"/>
        <charset val="134"/>
      </rPr>
      <t>在建工程</t>
    </r>
  </si>
  <si>
    <r>
      <rPr>
        <sz val="10"/>
        <color indexed="8"/>
        <rFont val="宋体"/>
        <charset val="134"/>
      </rPr>
      <t>生产性生物资产</t>
    </r>
  </si>
  <si>
    <r>
      <rPr>
        <sz val="10"/>
        <color indexed="8"/>
        <rFont val="宋体"/>
        <charset val="134"/>
      </rPr>
      <t>油气资产</t>
    </r>
  </si>
  <si>
    <r>
      <rPr>
        <sz val="10"/>
        <color indexed="8"/>
        <rFont val="宋体"/>
        <charset val="134"/>
      </rPr>
      <t>无形资产</t>
    </r>
  </si>
  <si>
    <r>
      <rPr>
        <sz val="10"/>
        <color indexed="8"/>
        <rFont val="宋体"/>
        <charset val="134"/>
      </rPr>
      <t>开发支出</t>
    </r>
  </si>
  <si>
    <r>
      <rPr>
        <sz val="10"/>
        <color indexed="8"/>
        <rFont val="宋体"/>
        <charset val="134"/>
      </rPr>
      <t>商誉</t>
    </r>
  </si>
  <si>
    <r>
      <rPr>
        <sz val="10"/>
        <color indexed="8"/>
        <rFont val="宋体"/>
        <charset val="134"/>
      </rPr>
      <t>长期待摊费用</t>
    </r>
  </si>
  <si>
    <r>
      <rPr>
        <sz val="10"/>
        <color indexed="8"/>
        <rFont val="宋体"/>
        <charset val="134"/>
      </rPr>
      <t>递延所得税资产</t>
    </r>
  </si>
  <si>
    <r>
      <rPr>
        <sz val="10"/>
        <color indexed="8"/>
        <rFont val="宋体"/>
        <charset val="134"/>
      </rPr>
      <t>其他非流动资产</t>
    </r>
  </si>
  <si>
    <r>
      <rPr>
        <b/>
        <sz val="10"/>
        <color indexed="8"/>
        <rFont val="宋体"/>
        <charset val="134"/>
      </rPr>
      <t>三、资产总计</t>
    </r>
  </si>
  <si>
    <r>
      <rPr>
        <b/>
        <sz val="10"/>
        <color indexed="8"/>
        <rFont val="宋体"/>
        <charset val="134"/>
      </rPr>
      <t>四、流动负债合计</t>
    </r>
  </si>
  <si>
    <r>
      <rPr>
        <sz val="10"/>
        <color indexed="8"/>
        <rFont val="宋体"/>
        <charset val="134"/>
      </rPr>
      <t>短期借款</t>
    </r>
  </si>
  <si>
    <r>
      <rPr>
        <sz val="10"/>
        <color indexed="8"/>
        <rFont val="宋体"/>
        <charset val="134"/>
      </rPr>
      <t>交易性金融负债</t>
    </r>
  </si>
  <si>
    <r>
      <rPr>
        <sz val="10"/>
        <color indexed="8"/>
        <rFont val="宋体"/>
        <charset val="134"/>
      </rPr>
      <t>衍生金融负债</t>
    </r>
  </si>
  <si>
    <r>
      <rPr>
        <sz val="10"/>
        <color indexed="8"/>
        <rFont val="宋体"/>
        <charset val="134"/>
      </rPr>
      <t>应付票据</t>
    </r>
  </si>
  <si>
    <r>
      <rPr>
        <sz val="10"/>
        <color indexed="8"/>
        <rFont val="宋体"/>
        <charset val="134"/>
      </rPr>
      <t>应付账款</t>
    </r>
  </si>
  <si>
    <r>
      <rPr>
        <sz val="10"/>
        <color indexed="8"/>
        <rFont val="宋体"/>
        <charset val="134"/>
      </rPr>
      <t>预收账款</t>
    </r>
  </si>
  <si>
    <r>
      <rPr>
        <sz val="10"/>
        <color indexed="8"/>
        <rFont val="宋体"/>
        <charset val="134"/>
      </rPr>
      <t>应付职工薪酬</t>
    </r>
  </si>
  <si>
    <r>
      <rPr>
        <sz val="10"/>
        <color indexed="8"/>
        <rFont val="宋体"/>
        <charset val="134"/>
      </rPr>
      <t>应交税费</t>
    </r>
  </si>
  <si>
    <r>
      <rPr>
        <sz val="10"/>
        <color indexed="8"/>
        <rFont val="宋体"/>
        <charset val="134"/>
      </rPr>
      <t>其他应付款</t>
    </r>
  </si>
  <si>
    <r>
      <rPr>
        <sz val="10"/>
        <color indexed="8"/>
        <rFont val="宋体"/>
        <charset val="134"/>
      </rPr>
      <t>持有待售负债</t>
    </r>
  </si>
  <si>
    <r>
      <rPr>
        <sz val="10"/>
        <color indexed="8"/>
        <rFont val="宋体"/>
        <charset val="134"/>
      </rPr>
      <t>一年内到期的非流动负债</t>
    </r>
  </si>
  <si>
    <r>
      <rPr>
        <sz val="10"/>
        <color indexed="8"/>
        <rFont val="宋体"/>
        <charset val="134"/>
      </rPr>
      <t>其他流动负债</t>
    </r>
  </si>
  <si>
    <r>
      <rPr>
        <b/>
        <sz val="10"/>
        <color indexed="8"/>
        <rFont val="宋体"/>
        <charset val="134"/>
      </rPr>
      <t>五、非流动负债合计</t>
    </r>
  </si>
  <si>
    <r>
      <rPr>
        <sz val="10"/>
        <color indexed="8"/>
        <rFont val="宋体"/>
        <charset val="134"/>
      </rPr>
      <t>长期借款</t>
    </r>
  </si>
  <si>
    <r>
      <rPr>
        <sz val="10"/>
        <color indexed="8"/>
        <rFont val="宋体"/>
        <charset val="134"/>
      </rPr>
      <t>应付债券</t>
    </r>
  </si>
  <si>
    <r>
      <rPr>
        <sz val="10"/>
        <color indexed="8"/>
        <rFont val="宋体"/>
        <charset val="134"/>
      </rPr>
      <t>长期应付款</t>
    </r>
  </si>
  <si>
    <r>
      <rPr>
        <sz val="10"/>
        <color indexed="8"/>
        <rFont val="宋体"/>
        <charset val="134"/>
      </rPr>
      <t>预计负债</t>
    </r>
  </si>
  <si>
    <r>
      <rPr>
        <sz val="10"/>
        <color indexed="8"/>
        <rFont val="宋体"/>
        <charset val="134"/>
      </rPr>
      <t>递延收益</t>
    </r>
  </si>
  <si>
    <r>
      <rPr>
        <sz val="10"/>
        <color indexed="8"/>
        <rFont val="宋体"/>
        <charset val="134"/>
      </rPr>
      <t>递延所得税负债</t>
    </r>
  </si>
  <si>
    <r>
      <rPr>
        <sz val="10"/>
        <color indexed="8"/>
        <rFont val="宋体"/>
        <charset val="134"/>
      </rPr>
      <t>其他非流动负债</t>
    </r>
  </si>
  <si>
    <r>
      <rPr>
        <b/>
        <sz val="10"/>
        <color indexed="8"/>
        <rFont val="宋体"/>
        <charset val="134"/>
      </rPr>
      <t>六、负债总计</t>
    </r>
  </si>
  <si>
    <r>
      <rPr>
        <b/>
        <sz val="10"/>
        <color indexed="8"/>
        <rFont val="宋体"/>
        <charset val="134"/>
      </rPr>
      <t>七、净资产（所有者权益或股东权益）</t>
    </r>
  </si>
  <si>
    <r>
      <rPr>
        <sz val="18"/>
        <rFont val="黑体"/>
        <charset val="134"/>
      </rPr>
      <t>流动资产评估汇总表</t>
    </r>
  </si>
  <si>
    <r>
      <rPr>
        <sz val="10"/>
        <rFont val="宋体"/>
        <charset val="134"/>
      </rPr>
      <t>表</t>
    </r>
    <r>
      <rPr>
        <sz val="10"/>
        <rFont val="Times New Roman"/>
        <charset val="134"/>
      </rPr>
      <t>3</t>
    </r>
  </si>
  <si>
    <t>编号</t>
  </si>
  <si>
    <t>科目名称</t>
  </si>
  <si>
    <t>账面价值</t>
  </si>
  <si>
    <t>评估价值</t>
  </si>
  <si>
    <r>
      <rPr>
        <sz val="10"/>
        <color indexed="8"/>
        <rFont val="宋体"/>
        <charset val="134"/>
      </rPr>
      <t>增减值</t>
    </r>
  </si>
  <si>
    <t>增减率%</t>
  </si>
  <si>
    <t>3-1</t>
  </si>
  <si>
    <t>3-2</t>
  </si>
  <si>
    <r>
      <rPr>
        <sz val="10"/>
        <rFont val="宋体"/>
        <charset val="134"/>
      </rPr>
      <t>交易性金融资产</t>
    </r>
  </si>
  <si>
    <t>3-3</t>
  </si>
  <si>
    <r>
      <rPr>
        <sz val="10"/>
        <rFont val="宋体"/>
        <charset val="134"/>
      </rPr>
      <t>衍生金融资产</t>
    </r>
  </si>
  <si>
    <t>3-4</t>
  </si>
  <si>
    <r>
      <rPr>
        <sz val="10"/>
        <rFont val="宋体"/>
        <charset val="134"/>
      </rPr>
      <t>应收票据</t>
    </r>
  </si>
  <si>
    <t>3-5</t>
  </si>
  <si>
    <t>3-6</t>
  </si>
  <si>
    <t>预付账款</t>
  </si>
  <si>
    <t>3-7</t>
  </si>
  <si>
    <t>3-8</t>
  </si>
  <si>
    <t>3-9</t>
  </si>
  <si>
    <r>
      <rPr>
        <sz val="10"/>
        <rFont val="宋体"/>
        <charset val="134"/>
      </rPr>
      <t>持有待售资产</t>
    </r>
  </si>
  <si>
    <t>3-10</t>
  </si>
  <si>
    <t>3-11</t>
  </si>
  <si>
    <t/>
  </si>
  <si>
    <r>
      <rPr>
        <sz val="18"/>
        <rFont val="黑体"/>
        <charset val="134"/>
      </rPr>
      <t>货币资金评估汇总表</t>
    </r>
  </si>
  <si>
    <r>
      <rPr>
        <sz val="10"/>
        <rFont val="宋体"/>
        <charset val="134"/>
      </rPr>
      <t>表</t>
    </r>
    <r>
      <rPr>
        <sz val="10"/>
        <rFont val="Times New Roman"/>
        <charset val="134"/>
      </rPr>
      <t>3-1</t>
    </r>
  </si>
  <si>
    <r>
      <rPr>
        <sz val="10"/>
        <rFont val="宋体"/>
        <charset val="134"/>
      </rPr>
      <t>备注</t>
    </r>
  </si>
  <si>
    <t>3-1-1</t>
  </si>
  <si>
    <r>
      <rPr>
        <sz val="10"/>
        <rFont val="宋体"/>
        <charset val="134"/>
      </rPr>
      <t>库存现金</t>
    </r>
  </si>
  <si>
    <t>3-1-2</t>
  </si>
  <si>
    <r>
      <rPr>
        <sz val="10"/>
        <rFont val="宋体"/>
        <charset val="134"/>
      </rPr>
      <t>银行存款</t>
    </r>
  </si>
  <si>
    <t>3-1-3</t>
  </si>
  <si>
    <r>
      <rPr>
        <sz val="10"/>
        <rFont val="宋体"/>
        <charset val="134"/>
      </rPr>
      <t>其他货币资金</t>
    </r>
  </si>
  <si>
    <r>
      <rPr>
        <sz val="10"/>
        <rFont val="宋体"/>
        <charset val="134"/>
      </rPr>
      <t>合</t>
    </r>
    <r>
      <rPr>
        <sz val="10"/>
        <rFont val="Times New Roman"/>
        <charset val="134"/>
      </rPr>
      <t xml:space="preserve">    </t>
    </r>
    <r>
      <rPr>
        <sz val="10"/>
        <rFont val="宋体"/>
        <charset val="134"/>
      </rPr>
      <t>计</t>
    </r>
  </si>
  <si>
    <r>
      <rPr>
        <sz val="18"/>
        <rFont val="黑体"/>
        <charset val="134"/>
      </rPr>
      <t>货币资金</t>
    </r>
    <r>
      <rPr>
        <sz val="18"/>
        <rFont val="Times New Roman"/>
        <charset val="134"/>
      </rPr>
      <t>—</t>
    </r>
    <r>
      <rPr>
        <sz val="18"/>
        <rFont val="黑体"/>
        <charset val="134"/>
      </rPr>
      <t>库存现金评估明细表</t>
    </r>
  </si>
  <si>
    <t>表3-1-1</t>
  </si>
  <si>
    <r>
      <rPr>
        <sz val="10"/>
        <rFont val="宋体"/>
        <charset val="134"/>
      </rPr>
      <t>存放部门（单位</t>
    </r>
    <r>
      <rPr>
        <sz val="10"/>
        <rFont val="Times New Roman"/>
        <charset val="134"/>
      </rPr>
      <t>)</t>
    </r>
  </si>
  <si>
    <r>
      <rPr>
        <sz val="10"/>
        <rFont val="宋体"/>
        <charset val="134"/>
      </rPr>
      <t>币种</t>
    </r>
  </si>
  <si>
    <r>
      <rPr>
        <sz val="10"/>
        <rFont val="宋体"/>
        <charset val="134"/>
      </rPr>
      <t>外币账面金额</t>
    </r>
  </si>
  <si>
    <r>
      <rPr>
        <sz val="9"/>
        <rFont val="宋体"/>
        <charset val="134"/>
      </rPr>
      <t>评估基准日</t>
    </r>
    <r>
      <rPr>
        <sz val="9"/>
        <rFont val="Times New Roman"/>
        <charset val="134"/>
      </rPr>
      <t xml:space="preserve">           </t>
    </r>
    <r>
      <rPr>
        <sz val="9"/>
        <rFont val="宋体"/>
        <charset val="134"/>
      </rPr>
      <t>汇率</t>
    </r>
  </si>
  <si>
    <r>
      <rPr>
        <sz val="10"/>
        <rFont val="宋体"/>
        <charset val="134"/>
      </rPr>
      <t>人民币</t>
    </r>
  </si>
  <si>
    <r>
      <rPr>
        <sz val="10"/>
        <rFont val="宋体"/>
        <charset val="134"/>
      </rPr>
      <t>合</t>
    </r>
    <r>
      <rPr>
        <sz val="10"/>
        <rFont val="Times New Roman"/>
        <charset val="134"/>
      </rPr>
      <t xml:space="preserve">         </t>
    </r>
    <r>
      <rPr>
        <sz val="10"/>
        <rFont val="宋体"/>
        <charset val="134"/>
      </rPr>
      <t>计</t>
    </r>
  </si>
  <si>
    <r>
      <rPr>
        <sz val="18"/>
        <rFont val="黑体"/>
        <charset val="134"/>
      </rPr>
      <t>货币资金</t>
    </r>
    <r>
      <rPr>
        <sz val="18"/>
        <rFont val="Times New Roman"/>
        <charset val="134"/>
      </rPr>
      <t>—</t>
    </r>
    <r>
      <rPr>
        <sz val="18"/>
        <rFont val="黑体"/>
        <charset val="134"/>
      </rPr>
      <t>银行存款评估明细表</t>
    </r>
  </si>
  <si>
    <t>表3-1-2</t>
  </si>
  <si>
    <r>
      <rPr>
        <sz val="10"/>
        <rFont val="宋体"/>
        <charset val="134"/>
      </rPr>
      <t>开户银行</t>
    </r>
  </si>
  <si>
    <r>
      <rPr>
        <sz val="10"/>
        <rFont val="宋体"/>
        <charset val="134"/>
      </rPr>
      <t>账号</t>
    </r>
  </si>
  <si>
    <r>
      <rPr>
        <sz val="9"/>
        <rFont val="宋体"/>
        <charset val="134"/>
      </rPr>
      <t>评估基准日</t>
    </r>
    <r>
      <rPr>
        <sz val="9"/>
        <rFont val="Times New Roman"/>
        <charset val="134"/>
      </rPr>
      <t xml:space="preserve">             </t>
    </r>
    <r>
      <rPr>
        <sz val="9"/>
        <rFont val="宋体"/>
        <charset val="134"/>
      </rPr>
      <t>汇率</t>
    </r>
  </si>
  <si>
    <r>
      <rPr>
        <sz val="10"/>
        <rFont val="宋体"/>
        <charset val="134"/>
      </rPr>
      <t>询证函余额</t>
    </r>
  </si>
  <si>
    <r>
      <rPr>
        <sz val="10"/>
        <rFont val="宋体"/>
        <charset val="134"/>
      </rPr>
      <t>对账单</t>
    </r>
  </si>
  <si>
    <r>
      <rPr>
        <sz val="10"/>
        <rFont val="宋体"/>
        <charset val="134"/>
      </rPr>
      <t>余额调节表</t>
    </r>
  </si>
  <si>
    <r>
      <rPr>
        <sz val="18"/>
        <rFont val="黑体"/>
        <charset val="134"/>
      </rPr>
      <t>货币资金</t>
    </r>
    <r>
      <rPr>
        <sz val="18"/>
        <rFont val="Times New Roman"/>
        <charset val="134"/>
      </rPr>
      <t>—</t>
    </r>
    <r>
      <rPr>
        <sz val="18"/>
        <rFont val="黑体"/>
        <charset val="134"/>
      </rPr>
      <t>其他货币资金评估明细表</t>
    </r>
  </si>
  <si>
    <r>
      <rPr>
        <sz val="10"/>
        <rFont val="宋体"/>
        <charset val="134"/>
      </rPr>
      <t>表</t>
    </r>
    <r>
      <rPr>
        <sz val="10"/>
        <rFont val="Times New Roman"/>
        <charset val="134"/>
      </rPr>
      <t>3-1-3</t>
    </r>
  </si>
  <si>
    <r>
      <rPr>
        <sz val="10"/>
        <rFont val="宋体"/>
        <charset val="134"/>
      </rPr>
      <t>名称及内容</t>
    </r>
  </si>
  <si>
    <r>
      <rPr>
        <sz val="10"/>
        <rFont val="宋体"/>
        <charset val="134"/>
      </rPr>
      <t>用途</t>
    </r>
  </si>
  <si>
    <r>
      <rPr>
        <sz val="10"/>
        <rFont val="宋体"/>
        <charset val="134"/>
      </rPr>
      <t>评估基准日汇率</t>
    </r>
  </si>
  <si>
    <r>
      <rPr>
        <sz val="10"/>
        <rFont val="宋体"/>
        <charset val="134"/>
      </rPr>
      <t>合</t>
    </r>
    <r>
      <rPr>
        <sz val="10"/>
        <rFont val="Times New Roman"/>
        <charset val="134"/>
      </rPr>
      <t xml:space="preserve">        </t>
    </r>
    <r>
      <rPr>
        <sz val="10"/>
        <rFont val="宋体"/>
        <charset val="134"/>
      </rPr>
      <t>计</t>
    </r>
  </si>
  <si>
    <r>
      <rPr>
        <sz val="18"/>
        <rFont val="黑体"/>
        <charset val="134"/>
      </rPr>
      <t>交易性金融资产评估汇总表</t>
    </r>
  </si>
  <si>
    <r>
      <rPr>
        <sz val="10"/>
        <rFont val="宋体"/>
        <charset val="134"/>
      </rPr>
      <t>表</t>
    </r>
    <r>
      <rPr>
        <sz val="10"/>
        <rFont val="Times New Roman"/>
        <charset val="134"/>
      </rPr>
      <t>3-2</t>
    </r>
  </si>
  <si>
    <t>3-2-1</t>
  </si>
  <si>
    <r>
      <rPr>
        <sz val="10"/>
        <rFont val="宋体"/>
        <charset val="134"/>
      </rPr>
      <t>交易性金融资产</t>
    </r>
    <r>
      <rPr>
        <sz val="10"/>
        <rFont val="Times New Roman"/>
        <charset val="134"/>
      </rPr>
      <t>—</t>
    </r>
    <r>
      <rPr>
        <sz val="10"/>
        <rFont val="宋体"/>
        <charset val="134"/>
      </rPr>
      <t>股票投资</t>
    </r>
  </si>
  <si>
    <t>3-2-2</t>
  </si>
  <si>
    <r>
      <rPr>
        <sz val="10"/>
        <rFont val="宋体"/>
        <charset val="134"/>
      </rPr>
      <t>交易性金融资产</t>
    </r>
    <r>
      <rPr>
        <sz val="10"/>
        <rFont val="Times New Roman"/>
        <charset val="134"/>
      </rPr>
      <t>—</t>
    </r>
    <r>
      <rPr>
        <sz val="10"/>
        <rFont val="宋体"/>
        <charset val="134"/>
      </rPr>
      <t>债券投资</t>
    </r>
  </si>
  <si>
    <t>3-2-3</t>
  </si>
  <si>
    <r>
      <rPr>
        <sz val="10"/>
        <rFont val="宋体"/>
        <charset val="134"/>
      </rPr>
      <t>交易性金融资产</t>
    </r>
    <r>
      <rPr>
        <sz val="10"/>
        <rFont val="Times New Roman"/>
        <charset val="134"/>
      </rPr>
      <t>—</t>
    </r>
    <r>
      <rPr>
        <sz val="10"/>
        <rFont val="宋体"/>
        <charset val="134"/>
      </rPr>
      <t>基金投资</t>
    </r>
  </si>
  <si>
    <r>
      <rPr>
        <sz val="10"/>
        <rFont val="宋体"/>
        <charset val="134"/>
      </rPr>
      <t>资产评估专业人员：</t>
    </r>
  </si>
  <si>
    <r>
      <rPr>
        <sz val="18"/>
        <rFont val="黑体"/>
        <charset val="134"/>
      </rPr>
      <t>交易性金融资产</t>
    </r>
    <r>
      <rPr>
        <sz val="18"/>
        <rFont val="Times New Roman"/>
        <charset val="134"/>
      </rPr>
      <t>—</t>
    </r>
    <r>
      <rPr>
        <sz val="18"/>
        <rFont val="黑体"/>
        <charset val="134"/>
      </rPr>
      <t>股票投资评估明细表</t>
    </r>
  </si>
  <si>
    <r>
      <rPr>
        <sz val="10"/>
        <rFont val="宋体"/>
        <charset val="134"/>
      </rPr>
      <t>表</t>
    </r>
    <r>
      <rPr>
        <sz val="10"/>
        <rFont val="Times New Roman"/>
        <charset val="134"/>
      </rPr>
      <t>3-2-1</t>
    </r>
  </si>
  <si>
    <r>
      <rPr>
        <sz val="10"/>
        <rFont val="宋体"/>
        <charset val="134"/>
      </rPr>
      <t>被投资单位名称</t>
    </r>
  </si>
  <si>
    <r>
      <rPr>
        <sz val="10"/>
        <rFont val="宋体"/>
        <charset val="134"/>
      </rPr>
      <t>股票名称</t>
    </r>
  </si>
  <si>
    <r>
      <rPr>
        <sz val="10"/>
        <rFont val="宋体"/>
        <charset val="134"/>
      </rPr>
      <t>投资日期</t>
    </r>
  </si>
  <si>
    <r>
      <rPr>
        <sz val="9"/>
        <rFont val="宋体"/>
        <charset val="134"/>
      </rPr>
      <t>持股数量或比例</t>
    </r>
    <r>
      <rPr>
        <sz val="9"/>
        <rFont val="Times New Roman"/>
        <charset val="134"/>
      </rPr>
      <t>%</t>
    </r>
  </si>
  <si>
    <r>
      <rPr>
        <sz val="10"/>
        <rFont val="宋体"/>
        <charset val="134"/>
      </rPr>
      <t>成本</t>
    </r>
  </si>
  <si>
    <r>
      <rPr>
        <sz val="9"/>
        <rFont val="宋体"/>
        <charset val="134"/>
      </rPr>
      <t>基准日收盘价</t>
    </r>
    <r>
      <rPr>
        <sz val="9"/>
        <rFont val="Times New Roman"/>
        <charset val="134"/>
      </rPr>
      <t xml:space="preserve">                    </t>
    </r>
    <r>
      <rPr>
        <sz val="9"/>
        <rFont val="宋体"/>
        <charset val="134"/>
      </rPr>
      <t>（元</t>
    </r>
    <r>
      <rPr>
        <sz val="9"/>
        <rFont val="Times New Roman"/>
        <charset val="134"/>
      </rPr>
      <t>/</t>
    </r>
    <r>
      <rPr>
        <sz val="9"/>
        <rFont val="宋体"/>
        <charset val="134"/>
      </rPr>
      <t>股）</t>
    </r>
    <r>
      <rPr>
        <sz val="9"/>
        <rFont val="Times New Roman"/>
        <charset val="134"/>
      </rPr>
      <t xml:space="preserve"> </t>
    </r>
  </si>
  <si>
    <r>
      <rPr>
        <sz val="18"/>
        <rFont val="黑体"/>
        <charset val="134"/>
      </rPr>
      <t>交易性金融资产</t>
    </r>
    <r>
      <rPr>
        <sz val="18"/>
        <rFont val="Times New Roman"/>
        <charset val="134"/>
      </rPr>
      <t>—</t>
    </r>
    <r>
      <rPr>
        <sz val="18"/>
        <rFont val="黑体"/>
        <charset val="134"/>
      </rPr>
      <t>债券投资评估明细表</t>
    </r>
  </si>
  <si>
    <r>
      <rPr>
        <sz val="10"/>
        <rFont val="宋体"/>
        <charset val="134"/>
      </rPr>
      <t>表</t>
    </r>
    <r>
      <rPr>
        <sz val="10"/>
        <rFont val="Times New Roman"/>
        <charset val="134"/>
      </rPr>
      <t>3-2-2</t>
    </r>
  </si>
  <si>
    <r>
      <rPr>
        <sz val="10"/>
        <rFont val="宋体"/>
        <charset val="134"/>
      </rPr>
      <t>债券名称</t>
    </r>
  </si>
  <si>
    <r>
      <rPr>
        <sz val="10"/>
        <rFont val="宋体"/>
        <charset val="134"/>
      </rPr>
      <t>发行日期</t>
    </r>
  </si>
  <si>
    <r>
      <rPr>
        <sz val="9"/>
        <rFont val="宋体"/>
        <charset val="134"/>
      </rPr>
      <t>票面利率</t>
    </r>
    <r>
      <rPr>
        <sz val="9"/>
        <rFont val="Times New Roman"/>
        <charset val="134"/>
      </rPr>
      <t>%</t>
    </r>
  </si>
  <si>
    <r>
      <rPr>
        <sz val="18"/>
        <rFont val="黑体"/>
        <charset val="134"/>
      </rPr>
      <t>交易性金融资产</t>
    </r>
    <r>
      <rPr>
        <sz val="18"/>
        <rFont val="Times New Roman"/>
        <charset val="134"/>
      </rPr>
      <t>—</t>
    </r>
    <r>
      <rPr>
        <sz val="18"/>
        <rFont val="黑体"/>
        <charset val="134"/>
      </rPr>
      <t>基金投资评估明细表</t>
    </r>
  </si>
  <si>
    <r>
      <rPr>
        <sz val="10"/>
        <rFont val="宋体"/>
        <charset val="134"/>
      </rPr>
      <t>表</t>
    </r>
    <r>
      <rPr>
        <sz val="10"/>
        <rFont val="Times New Roman"/>
        <charset val="134"/>
      </rPr>
      <t>3-2-3</t>
    </r>
  </si>
  <si>
    <r>
      <rPr>
        <sz val="10"/>
        <rFont val="宋体"/>
        <charset val="134"/>
      </rPr>
      <t>基金发行单位</t>
    </r>
  </si>
  <si>
    <r>
      <rPr>
        <sz val="10"/>
        <rFont val="宋体"/>
        <charset val="134"/>
      </rPr>
      <t>基金名称</t>
    </r>
  </si>
  <si>
    <r>
      <rPr>
        <sz val="10"/>
        <rFont val="宋体"/>
        <charset val="134"/>
      </rPr>
      <t>基金类型</t>
    </r>
  </si>
  <si>
    <r>
      <rPr>
        <sz val="9"/>
        <rFont val="宋体"/>
        <charset val="134"/>
      </rPr>
      <t>基准日净值</t>
    </r>
    <r>
      <rPr>
        <sz val="9"/>
        <rFont val="Times New Roman"/>
        <charset val="134"/>
      </rPr>
      <t xml:space="preserve">           </t>
    </r>
    <r>
      <rPr>
        <sz val="9"/>
        <rFont val="宋体"/>
        <charset val="134"/>
      </rPr>
      <t>（元</t>
    </r>
    <r>
      <rPr>
        <sz val="9"/>
        <rFont val="Times New Roman"/>
        <charset val="134"/>
      </rPr>
      <t>/</t>
    </r>
    <r>
      <rPr>
        <sz val="9"/>
        <rFont val="宋体"/>
        <charset val="134"/>
      </rPr>
      <t>份）</t>
    </r>
  </si>
  <si>
    <r>
      <rPr>
        <sz val="10"/>
        <rFont val="宋体"/>
        <charset val="134"/>
      </rPr>
      <t>合</t>
    </r>
    <r>
      <rPr>
        <sz val="10"/>
        <rFont val="Times New Roman"/>
        <charset val="134"/>
      </rPr>
      <t xml:space="preserve">          </t>
    </r>
    <r>
      <rPr>
        <sz val="10"/>
        <rFont val="宋体"/>
        <charset val="134"/>
      </rPr>
      <t>计</t>
    </r>
  </si>
  <si>
    <r>
      <rPr>
        <sz val="18"/>
        <rFont val="黑体"/>
        <charset val="134"/>
      </rPr>
      <t>衍生金融资产评估明细表</t>
    </r>
  </si>
  <si>
    <r>
      <rPr>
        <sz val="10"/>
        <rFont val="宋体"/>
        <charset val="134"/>
      </rPr>
      <t>表</t>
    </r>
    <r>
      <rPr>
        <sz val="10"/>
        <rFont val="Times New Roman"/>
        <charset val="134"/>
      </rPr>
      <t>3-3</t>
    </r>
  </si>
  <si>
    <r>
      <rPr>
        <sz val="10"/>
        <rFont val="宋体"/>
        <charset val="134"/>
      </rPr>
      <t>户名（结算对象）</t>
    </r>
  </si>
  <si>
    <r>
      <rPr>
        <sz val="10"/>
        <rFont val="宋体"/>
        <charset val="134"/>
      </rPr>
      <t>金融资产名称</t>
    </r>
  </si>
  <si>
    <r>
      <rPr>
        <sz val="18"/>
        <rFont val="黑体"/>
        <charset val="134"/>
      </rPr>
      <t>应收票据评估明细表</t>
    </r>
  </si>
  <si>
    <r>
      <rPr>
        <sz val="10"/>
        <rFont val="宋体"/>
        <charset val="134"/>
      </rPr>
      <t>表</t>
    </r>
    <r>
      <rPr>
        <sz val="10"/>
        <rFont val="Times New Roman"/>
        <charset val="134"/>
      </rPr>
      <t>3-4</t>
    </r>
  </si>
  <si>
    <r>
      <rPr>
        <sz val="10"/>
        <rFont val="宋体"/>
        <charset val="134"/>
      </rPr>
      <t>户名（结算对象</t>
    </r>
    <r>
      <rPr>
        <sz val="10"/>
        <rFont val="Times New Roman"/>
        <charset val="134"/>
      </rPr>
      <t>)</t>
    </r>
  </si>
  <si>
    <r>
      <rPr>
        <sz val="10"/>
        <rFont val="宋体"/>
        <charset val="134"/>
      </rPr>
      <t>出票日期</t>
    </r>
  </si>
  <si>
    <r>
      <rPr>
        <sz val="10"/>
        <rFont val="宋体"/>
        <charset val="134"/>
      </rPr>
      <t>到期日期</t>
    </r>
  </si>
  <si>
    <r>
      <rPr>
        <sz val="10"/>
        <rFont val="宋体"/>
        <charset val="134"/>
      </rPr>
      <t>票面利率</t>
    </r>
    <r>
      <rPr>
        <sz val="10"/>
        <rFont val="Times New Roman"/>
        <charset val="134"/>
      </rPr>
      <t>%</t>
    </r>
  </si>
  <si>
    <r>
      <rPr>
        <sz val="10"/>
        <rFont val="宋体"/>
        <charset val="134"/>
      </rPr>
      <t>减：应收票据坏账准备</t>
    </r>
  </si>
  <si>
    <r>
      <rPr>
        <sz val="10"/>
        <rFont val="宋体"/>
        <charset val="134"/>
      </rPr>
      <t>净额合计</t>
    </r>
  </si>
  <si>
    <r>
      <rPr>
        <sz val="18"/>
        <rFont val="黑体"/>
        <charset val="134"/>
      </rPr>
      <t>应收账款评估明细表</t>
    </r>
  </si>
  <si>
    <r>
      <rPr>
        <sz val="10"/>
        <rFont val="宋体"/>
        <charset val="134"/>
      </rPr>
      <t>表</t>
    </r>
    <r>
      <rPr>
        <sz val="10"/>
        <rFont val="Times New Roman"/>
        <charset val="134"/>
      </rPr>
      <t>3-5</t>
    </r>
  </si>
  <si>
    <r>
      <rPr>
        <sz val="10"/>
        <rFont val="宋体"/>
        <charset val="134"/>
      </rPr>
      <t>欠款单位名称（结算对象</t>
    </r>
    <r>
      <rPr>
        <sz val="10"/>
        <rFont val="Times New Roman"/>
        <charset val="134"/>
      </rPr>
      <t>)</t>
    </r>
  </si>
  <si>
    <r>
      <rPr>
        <sz val="10"/>
        <rFont val="宋体"/>
        <charset val="134"/>
      </rPr>
      <t>业务内容</t>
    </r>
  </si>
  <si>
    <r>
      <rPr>
        <sz val="10"/>
        <rFont val="宋体"/>
        <charset val="134"/>
      </rPr>
      <t>发生日期</t>
    </r>
  </si>
  <si>
    <r>
      <rPr>
        <sz val="9"/>
        <rFont val="宋体"/>
        <charset val="134"/>
      </rPr>
      <t>账龄</t>
    </r>
    <r>
      <rPr>
        <sz val="9"/>
        <rFont val="Times New Roman"/>
        <charset val="134"/>
      </rPr>
      <t xml:space="preserve">         </t>
    </r>
    <r>
      <rPr>
        <sz val="9"/>
        <rFont val="宋体"/>
        <charset val="134"/>
      </rPr>
      <t>（月）</t>
    </r>
  </si>
  <si>
    <r>
      <rPr>
        <sz val="10"/>
        <rFont val="宋体"/>
        <charset val="134"/>
      </rPr>
      <t>减：应收账款坏账准备</t>
    </r>
  </si>
  <si>
    <r>
      <rPr>
        <sz val="10"/>
        <rFont val="宋体"/>
        <charset val="134"/>
      </rPr>
      <t>减：评估风险损失</t>
    </r>
  </si>
  <si>
    <r>
      <rPr>
        <sz val="10"/>
        <rFont val="宋体"/>
        <charset val="134"/>
      </rPr>
      <t>注</t>
    </r>
    <r>
      <rPr>
        <sz val="10"/>
        <rFont val="Times New Roman"/>
        <charset val="134"/>
      </rPr>
      <t>1</t>
    </r>
    <r>
      <rPr>
        <sz val="10"/>
        <rFont val="宋体"/>
        <charset val="134"/>
      </rPr>
      <t>：发生日期填写最后一次变动日期。</t>
    </r>
  </si>
  <si>
    <t>注2：“备注”栏填写方法：</t>
  </si>
  <si>
    <t>1）欠款单位为关联方、总公司内部或本公司内部单位的，应在备注栏注明“关联方”、“总公司内部”、“内部单位”；</t>
  </si>
  <si>
    <t>2） 涉诉款项应在备注中标明“涉诉”；</t>
  </si>
  <si>
    <t>3）评估基准日后已部分或全部收回款项的，应注明日期及金额，如“2003年2月4日收回8,530.00元”；</t>
  </si>
  <si>
    <t>4）填表单位认为其他应说明的事项</t>
  </si>
  <si>
    <r>
      <rPr>
        <sz val="18"/>
        <rFont val="黑体"/>
        <charset val="134"/>
      </rPr>
      <t>预付账款评估明细表</t>
    </r>
  </si>
  <si>
    <r>
      <rPr>
        <sz val="10"/>
        <rFont val="宋体"/>
        <charset val="134"/>
      </rPr>
      <t>表</t>
    </r>
    <r>
      <rPr>
        <sz val="10"/>
        <rFont val="Times New Roman"/>
        <charset val="134"/>
      </rPr>
      <t>3-6</t>
    </r>
  </si>
  <si>
    <r>
      <rPr>
        <sz val="10"/>
        <rFont val="宋体"/>
        <charset val="134"/>
      </rPr>
      <t>收款单位名称（结算对象</t>
    </r>
    <r>
      <rPr>
        <sz val="10"/>
        <rFont val="Times New Roman"/>
        <charset val="134"/>
      </rPr>
      <t>)</t>
    </r>
  </si>
  <si>
    <r>
      <rPr>
        <sz val="10"/>
        <rFont val="宋体"/>
        <charset val="134"/>
      </rPr>
      <t>减：预付账款坏账准备</t>
    </r>
  </si>
  <si>
    <r>
      <rPr>
        <sz val="18"/>
        <rFont val="黑体"/>
        <charset val="134"/>
      </rPr>
      <t>其他应收款评估汇总表</t>
    </r>
  </si>
  <si>
    <r>
      <rPr>
        <sz val="10"/>
        <rFont val="宋体"/>
        <charset val="134"/>
      </rPr>
      <t>表</t>
    </r>
    <r>
      <rPr>
        <sz val="10"/>
        <rFont val="Times New Roman"/>
        <charset val="134"/>
      </rPr>
      <t>3-7</t>
    </r>
  </si>
  <si>
    <t>3-7-1</t>
  </si>
  <si>
    <r>
      <rPr>
        <sz val="10"/>
        <rFont val="宋体"/>
        <charset val="134"/>
      </rPr>
      <t>应收利息</t>
    </r>
  </si>
  <si>
    <t>3-7-2</t>
  </si>
  <si>
    <r>
      <rPr>
        <sz val="10"/>
        <rFont val="宋体"/>
        <charset val="134"/>
      </rPr>
      <t>应收股利</t>
    </r>
  </si>
  <si>
    <t>3-7-3</t>
  </si>
  <si>
    <r>
      <rPr>
        <sz val="10"/>
        <rFont val="宋体"/>
        <charset val="134"/>
      </rPr>
      <t>其他应收款（除应收利息和应收股利外）</t>
    </r>
  </si>
  <si>
    <r>
      <rPr>
        <sz val="10"/>
        <color indexed="8"/>
        <rFont val="宋体"/>
        <charset val="134"/>
      </rPr>
      <t>合</t>
    </r>
    <r>
      <rPr>
        <sz val="10"/>
        <color indexed="8"/>
        <rFont val="Times New Roman"/>
        <charset val="134"/>
      </rPr>
      <t xml:space="preserve">      </t>
    </r>
    <r>
      <rPr>
        <sz val="10"/>
        <color indexed="8"/>
        <rFont val="宋体"/>
        <charset val="134"/>
      </rPr>
      <t>计</t>
    </r>
  </si>
  <si>
    <r>
      <rPr>
        <sz val="18"/>
        <rFont val="黑体"/>
        <charset val="134"/>
      </rPr>
      <t>应收利息评估明细表</t>
    </r>
  </si>
  <si>
    <r>
      <rPr>
        <sz val="10"/>
        <rFont val="宋体"/>
        <charset val="134"/>
      </rPr>
      <t>表</t>
    </r>
    <r>
      <rPr>
        <sz val="10"/>
        <rFont val="Times New Roman"/>
        <charset val="134"/>
      </rPr>
      <t>3-7-1</t>
    </r>
  </si>
  <si>
    <r>
      <rPr>
        <sz val="10"/>
        <rFont val="宋体"/>
        <charset val="134"/>
      </rPr>
      <t>本金</t>
    </r>
  </si>
  <si>
    <r>
      <rPr>
        <sz val="10"/>
        <rFont val="宋体"/>
        <charset val="134"/>
      </rPr>
      <t>利息所属期间</t>
    </r>
  </si>
  <si>
    <r>
      <rPr>
        <sz val="10"/>
        <rFont val="宋体"/>
        <charset val="134"/>
      </rPr>
      <t>利息率</t>
    </r>
    <r>
      <rPr>
        <sz val="10"/>
        <rFont val="Times New Roman"/>
        <charset val="134"/>
      </rPr>
      <t>%</t>
    </r>
  </si>
  <si>
    <r>
      <rPr>
        <sz val="18"/>
        <rFont val="黑体"/>
        <charset val="134"/>
      </rPr>
      <t>应收股利（应收利润）评估明细表</t>
    </r>
  </si>
  <si>
    <r>
      <rPr>
        <sz val="10"/>
        <rFont val="宋体"/>
        <charset val="134"/>
      </rPr>
      <t>表</t>
    </r>
    <r>
      <rPr>
        <sz val="10"/>
        <rFont val="Times New Roman"/>
        <charset val="134"/>
      </rPr>
      <t>3-7-2</t>
    </r>
  </si>
  <si>
    <r>
      <rPr>
        <sz val="10"/>
        <rFont val="宋体"/>
        <charset val="134"/>
      </rPr>
      <t>股利（利润）所属期间</t>
    </r>
  </si>
  <si>
    <r>
      <rPr>
        <sz val="10"/>
        <rFont val="宋体"/>
        <charset val="134"/>
      </rPr>
      <t>合</t>
    </r>
    <r>
      <rPr>
        <sz val="10"/>
        <rFont val="Times New Roman"/>
        <charset val="134"/>
      </rPr>
      <t xml:space="preserve">            </t>
    </r>
    <r>
      <rPr>
        <sz val="10"/>
        <rFont val="宋体"/>
        <charset val="134"/>
      </rPr>
      <t>计</t>
    </r>
  </si>
  <si>
    <r>
      <rPr>
        <sz val="18"/>
        <rFont val="黑体"/>
        <charset val="134"/>
      </rPr>
      <t>其他应收款（除应收利息和应收股利外）评估明细表</t>
    </r>
  </si>
  <si>
    <r>
      <rPr>
        <sz val="10"/>
        <rFont val="宋体"/>
        <charset val="134"/>
      </rPr>
      <t>表</t>
    </r>
    <r>
      <rPr>
        <sz val="10"/>
        <rFont val="Times New Roman"/>
        <charset val="134"/>
      </rPr>
      <t>3-7-3</t>
    </r>
  </si>
  <si>
    <r>
      <rPr>
        <sz val="10"/>
        <rFont val="宋体"/>
        <charset val="134"/>
      </rPr>
      <t>欠款单位（人）名称（结算对象</t>
    </r>
    <r>
      <rPr>
        <sz val="10"/>
        <rFont val="Times New Roman"/>
        <charset val="134"/>
      </rPr>
      <t>)</t>
    </r>
  </si>
  <si>
    <r>
      <rPr>
        <sz val="10"/>
        <rFont val="宋体"/>
        <charset val="134"/>
      </rPr>
      <t>账龄</t>
    </r>
    <r>
      <rPr>
        <sz val="10"/>
        <rFont val="Times New Roman"/>
        <charset val="134"/>
      </rPr>
      <t xml:space="preserve">         </t>
    </r>
    <r>
      <rPr>
        <sz val="10"/>
        <rFont val="宋体"/>
        <charset val="134"/>
      </rPr>
      <t>（月）</t>
    </r>
  </si>
  <si>
    <r>
      <rPr>
        <sz val="10"/>
        <rFont val="宋体"/>
        <charset val="134"/>
      </rPr>
      <t>减：其他应收款坏账准备</t>
    </r>
  </si>
  <si>
    <r>
      <rPr>
        <sz val="18"/>
        <rFont val="黑体"/>
        <charset val="134"/>
      </rPr>
      <t>存货评估汇总表</t>
    </r>
  </si>
  <si>
    <r>
      <rPr>
        <sz val="10"/>
        <rFont val="宋体"/>
        <charset val="134"/>
      </rPr>
      <t>表</t>
    </r>
    <r>
      <rPr>
        <sz val="10"/>
        <rFont val="Times New Roman"/>
        <charset val="134"/>
      </rPr>
      <t>3-8</t>
    </r>
  </si>
  <si>
    <t>3-8-1</t>
  </si>
  <si>
    <r>
      <rPr>
        <sz val="10"/>
        <rFont val="宋体"/>
        <charset val="134"/>
      </rPr>
      <t>材料采购（在途物资）</t>
    </r>
  </si>
  <si>
    <t>3-8-2</t>
  </si>
  <si>
    <r>
      <rPr>
        <sz val="10"/>
        <rFont val="宋体"/>
        <charset val="134"/>
      </rPr>
      <t>原材料</t>
    </r>
  </si>
  <si>
    <t>3-8-3</t>
  </si>
  <si>
    <r>
      <rPr>
        <sz val="10"/>
        <rFont val="宋体"/>
        <charset val="134"/>
      </rPr>
      <t>在库周转材料</t>
    </r>
  </si>
  <si>
    <t>3-8-4</t>
  </si>
  <si>
    <r>
      <rPr>
        <sz val="10"/>
        <rFont val="宋体"/>
        <charset val="134"/>
      </rPr>
      <t>委托加工物资</t>
    </r>
  </si>
  <si>
    <t>3-8-5</t>
  </si>
  <si>
    <r>
      <rPr>
        <sz val="10"/>
        <rFont val="宋体"/>
        <charset val="134"/>
      </rPr>
      <t>工程施工</t>
    </r>
  </si>
  <si>
    <t>3-8-6</t>
  </si>
  <si>
    <r>
      <rPr>
        <sz val="10"/>
        <rFont val="宋体"/>
        <charset val="134"/>
      </rPr>
      <t>产成品（库存商品）</t>
    </r>
  </si>
  <si>
    <t>3-8-7</t>
  </si>
  <si>
    <r>
      <rPr>
        <sz val="10"/>
        <rFont val="宋体"/>
        <charset val="134"/>
      </rPr>
      <t>在产品（自制半成品）</t>
    </r>
  </si>
  <si>
    <t>3-8-8</t>
  </si>
  <si>
    <r>
      <rPr>
        <sz val="10"/>
        <rFont val="宋体"/>
        <charset val="134"/>
      </rPr>
      <t>开发成本</t>
    </r>
  </si>
  <si>
    <t>3-8-9</t>
  </si>
  <si>
    <r>
      <rPr>
        <sz val="10"/>
        <rFont val="宋体"/>
        <charset val="134"/>
      </rPr>
      <t>开发产品</t>
    </r>
  </si>
  <si>
    <t>3-8-10</t>
  </si>
  <si>
    <r>
      <rPr>
        <sz val="10"/>
        <rFont val="宋体"/>
        <charset val="134"/>
      </rPr>
      <t>发出商品</t>
    </r>
  </si>
  <si>
    <t>3-8-11</t>
  </si>
  <si>
    <r>
      <rPr>
        <sz val="10"/>
        <rFont val="宋体"/>
        <charset val="134"/>
      </rPr>
      <t>在用周转材料</t>
    </r>
  </si>
  <si>
    <r>
      <rPr>
        <sz val="10"/>
        <rFont val="宋体"/>
        <charset val="134"/>
      </rPr>
      <t>减：存货跌价准备</t>
    </r>
  </si>
  <si>
    <r>
      <rPr>
        <sz val="18"/>
        <rFont val="黑体"/>
        <charset val="134"/>
      </rPr>
      <t>存货</t>
    </r>
    <r>
      <rPr>
        <sz val="18"/>
        <rFont val="Times New Roman"/>
        <charset val="134"/>
      </rPr>
      <t>—</t>
    </r>
    <r>
      <rPr>
        <sz val="18"/>
        <rFont val="黑体"/>
        <charset val="134"/>
      </rPr>
      <t>材料采购（在途物资）评估明细表</t>
    </r>
  </si>
  <si>
    <r>
      <rPr>
        <sz val="10"/>
        <rFont val="宋体"/>
        <charset val="134"/>
      </rPr>
      <t>表</t>
    </r>
    <r>
      <rPr>
        <sz val="10"/>
        <rFont val="Times New Roman"/>
        <charset val="134"/>
      </rPr>
      <t>3-8-1</t>
    </r>
  </si>
  <si>
    <r>
      <rPr>
        <sz val="10"/>
        <rFont val="宋体"/>
        <charset val="134"/>
      </rPr>
      <t>名称</t>
    </r>
  </si>
  <si>
    <r>
      <rPr>
        <sz val="10"/>
        <rFont val="宋体"/>
        <charset val="134"/>
      </rPr>
      <t>规格型号</t>
    </r>
  </si>
  <si>
    <r>
      <rPr>
        <sz val="10"/>
        <rFont val="宋体"/>
        <charset val="134"/>
      </rPr>
      <t>计量单位</t>
    </r>
  </si>
  <si>
    <r>
      <rPr>
        <sz val="10"/>
        <rFont val="宋体"/>
        <charset val="134"/>
      </rPr>
      <t>实际数量</t>
    </r>
  </si>
  <si>
    <r>
      <rPr>
        <sz val="10"/>
        <rFont val="宋体"/>
        <charset val="134"/>
      </rPr>
      <t>数量</t>
    </r>
  </si>
  <si>
    <r>
      <rPr>
        <sz val="10"/>
        <rFont val="宋体"/>
        <charset val="134"/>
      </rPr>
      <t>单价</t>
    </r>
  </si>
  <si>
    <r>
      <rPr>
        <sz val="10"/>
        <rFont val="宋体"/>
        <charset val="134"/>
      </rPr>
      <t>金额</t>
    </r>
  </si>
  <si>
    <r>
      <rPr>
        <sz val="10"/>
        <rFont val="宋体"/>
        <charset val="134"/>
      </rPr>
      <t>评估单价</t>
    </r>
  </si>
  <si>
    <r>
      <rPr>
        <sz val="18"/>
        <rFont val="黑体"/>
        <charset val="134"/>
      </rPr>
      <t>存货</t>
    </r>
    <r>
      <rPr>
        <sz val="18"/>
        <rFont val="Times New Roman"/>
        <charset val="134"/>
      </rPr>
      <t>—</t>
    </r>
    <r>
      <rPr>
        <sz val="18"/>
        <rFont val="黑体"/>
        <charset val="134"/>
      </rPr>
      <t>原材料评估明细表</t>
    </r>
  </si>
  <si>
    <r>
      <rPr>
        <sz val="10"/>
        <rFont val="宋体"/>
        <charset val="134"/>
      </rPr>
      <t>表</t>
    </r>
    <r>
      <rPr>
        <sz val="10"/>
        <rFont val="Times New Roman"/>
        <charset val="134"/>
      </rPr>
      <t>3-8-2</t>
    </r>
  </si>
  <si>
    <r>
      <rPr>
        <sz val="10"/>
        <rFont val="宋体"/>
        <charset val="134"/>
      </rPr>
      <t>计量</t>
    </r>
    <r>
      <rPr>
        <sz val="10"/>
        <rFont val="Times New Roman"/>
        <charset val="134"/>
      </rPr>
      <t xml:space="preserve">  </t>
    </r>
    <r>
      <rPr>
        <sz val="10"/>
        <rFont val="宋体"/>
        <charset val="134"/>
      </rPr>
      <t>单位</t>
    </r>
  </si>
  <si>
    <r>
      <rPr>
        <sz val="10"/>
        <rFont val="宋体"/>
        <charset val="134"/>
      </rPr>
      <t>存放地点</t>
    </r>
  </si>
  <si>
    <r>
      <rPr>
        <sz val="10"/>
        <rFont val="宋体"/>
        <charset val="134"/>
      </rPr>
      <t>品质状况（注</t>
    </r>
    <r>
      <rPr>
        <sz val="10"/>
        <rFont val="Times New Roman"/>
        <charset val="134"/>
      </rPr>
      <t>1</t>
    </r>
    <r>
      <rPr>
        <sz val="10"/>
        <rFont val="宋体"/>
        <charset val="134"/>
      </rPr>
      <t>）</t>
    </r>
  </si>
  <si>
    <r>
      <rPr>
        <sz val="10"/>
        <rFont val="宋体"/>
        <charset val="134"/>
      </rPr>
      <t>注</t>
    </r>
    <r>
      <rPr>
        <sz val="10"/>
        <rFont val="Times New Roman"/>
        <charset val="134"/>
      </rPr>
      <t>1</t>
    </r>
    <r>
      <rPr>
        <sz val="10"/>
        <rFont val="宋体"/>
        <charset val="134"/>
      </rPr>
      <t>：</t>
    </r>
  </si>
  <si>
    <r>
      <rPr>
        <sz val="10"/>
        <rFont val="Times New Roman"/>
        <charset val="134"/>
      </rPr>
      <t>1</t>
    </r>
    <r>
      <rPr>
        <sz val="10"/>
        <rFont val="宋体"/>
        <charset val="134"/>
      </rPr>
      <t>）正常，无需填写；</t>
    </r>
    <r>
      <rPr>
        <sz val="10"/>
        <rFont val="Times New Roman"/>
        <charset val="134"/>
      </rPr>
      <t>2</t>
    </r>
    <r>
      <rPr>
        <sz val="10"/>
        <rFont val="宋体"/>
        <charset val="134"/>
      </rPr>
      <t>）残次，填</t>
    </r>
    <r>
      <rPr>
        <sz val="10"/>
        <rFont val="Times New Roman"/>
        <charset val="134"/>
      </rPr>
      <t>“A”</t>
    </r>
    <r>
      <rPr>
        <sz val="10"/>
        <rFont val="宋体"/>
        <charset val="134"/>
      </rPr>
      <t>；</t>
    </r>
    <r>
      <rPr>
        <sz val="10"/>
        <rFont val="Times New Roman"/>
        <charset val="134"/>
      </rPr>
      <t>3</t>
    </r>
    <r>
      <rPr>
        <sz val="10"/>
        <rFont val="宋体"/>
        <charset val="134"/>
      </rPr>
      <t>）变质，填</t>
    </r>
    <r>
      <rPr>
        <sz val="10"/>
        <rFont val="Times New Roman"/>
        <charset val="134"/>
      </rPr>
      <t>“B”</t>
    </r>
    <r>
      <rPr>
        <sz val="10"/>
        <rFont val="宋体"/>
        <charset val="134"/>
      </rPr>
      <t>；</t>
    </r>
    <r>
      <rPr>
        <sz val="10"/>
        <rFont val="Times New Roman"/>
        <charset val="134"/>
      </rPr>
      <t>4</t>
    </r>
    <r>
      <rPr>
        <sz val="10"/>
        <rFont val="宋体"/>
        <charset val="134"/>
      </rPr>
      <t>）毁损，填</t>
    </r>
    <r>
      <rPr>
        <sz val="10"/>
        <rFont val="Times New Roman"/>
        <charset val="134"/>
      </rPr>
      <t>“C”</t>
    </r>
    <r>
      <rPr>
        <sz val="10"/>
        <rFont val="宋体"/>
        <charset val="134"/>
      </rPr>
      <t>；</t>
    </r>
    <r>
      <rPr>
        <sz val="10"/>
        <rFont val="Times New Roman"/>
        <charset val="134"/>
      </rPr>
      <t>5</t>
    </r>
    <r>
      <rPr>
        <sz val="10"/>
        <rFont val="宋体"/>
        <charset val="134"/>
      </rPr>
      <t>）滞销，填</t>
    </r>
    <r>
      <rPr>
        <sz val="10"/>
        <rFont val="Times New Roman"/>
        <charset val="134"/>
      </rPr>
      <t>“E”</t>
    </r>
    <r>
      <rPr>
        <sz val="10"/>
        <rFont val="宋体"/>
        <charset val="134"/>
      </rPr>
      <t>；</t>
    </r>
  </si>
  <si>
    <r>
      <rPr>
        <sz val="10"/>
        <rFont val="Times New Roman"/>
        <charset val="134"/>
      </rPr>
      <t>2</t>
    </r>
    <r>
      <rPr>
        <sz val="10"/>
        <rFont val="宋体"/>
        <charset val="134"/>
      </rPr>
      <t>）积压，填</t>
    </r>
    <r>
      <rPr>
        <sz val="10"/>
        <rFont val="Times New Roman"/>
        <charset val="134"/>
      </rPr>
      <t>“D”</t>
    </r>
    <r>
      <rPr>
        <sz val="10"/>
        <rFont val="宋体"/>
        <charset val="134"/>
      </rPr>
      <t>并在备注中填写已积压时间</t>
    </r>
    <r>
      <rPr>
        <sz val="10"/>
        <rFont val="Times New Roman"/>
        <charset val="134"/>
      </rPr>
      <t>“1</t>
    </r>
    <r>
      <rPr>
        <sz val="10"/>
        <rFont val="宋体"/>
        <charset val="134"/>
      </rPr>
      <t>年以内</t>
    </r>
    <r>
      <rPr>
        <sz val="10"/>
        <rFont val="Times New Roman"/>
        <charset val="134"/>
      </rPr>
      <t>”</t>
    </r>
    <r>
      <rPr>
        <sz val="10"/>
        <rFont val="宋体"/>
        <charset val="134"/>
      </rPr>
      <t>、</t>
    </r>
    <r>
      <rPr>
        <sz val="10"/>
        <rFont val="Times New Roman"/>
        <charset val="134"/>
      </rPr>
      <t>“1~2</t>
    </r>
    <r>
      <rPr>
        <sz val="10"/>
        <rFont val="宋体"/>
        <charset val="134"/>
      </rPr>
      <t>年</t>
    </r>
    <r>
      <rPr>
        <sz val="10"/>
        <rFont val="Times New Roman"/>
        <charset val="134"/>
      </rPr>
      <t>”</t>
    </r>
    <r>
      <rPr>
        <sz val="10"/>
        <rFont val="宋体"/>
        <charset val="134"/>
      </rPr>
      <t>、</t>
    </r>
    <r>
      <rPr>
        <sz val="10"/>
        <rFont val="Times New Roman"/>
        <charset val="134"/>
      </rPr>
      <t>“2~3</t>
    </r>
    <r>
      <rPr>
        <sz val="10"/>
        <rFont val="宋体"/>
        <charset val="134"/>
      </rPr>
      <t>年</t>
    </r>
    <r>
      <rPr>
        <sz val="10"/>
        <rFont val="Times New Roman"/>
        <charset val="134"/>
      </rPr>
      <t>”</t>
    </r>
    <r>
      <rPr>
        <sz val="10"/>
        <rFont val="宋体"/>
        <charset val="134"/>
      </rPr>
      <t>、</t>
    </r>
    <r>
      <rPr>
        <sz val="10"/>
        <rFont val="Times New Roman"/>
        <charset val="134"/>
      </rPr>
      <t>“3</t>
    </r>
    <r>
      <rPr>
        <sz val="10"/>
        <rFont val="宋体"/>
        <charset val="134"/>
      </rPr>
      <t>年以上</t>
    </r>
    <r>
      <rPr>
        <sz val="10"/>
        <rFont val="Times New Roman"/>
        <charset val="134"/>
      </rPr>
      <t>”</t>
    </r>
    <r>
      <rPr>
        <sz val="10"/>
        <rFont val="宋体"/>
        <charset val="134"/>
      </rPr>
      <t>；</t>
    </r>
    <r>
      <rPr>
        <sz val="10"/>
        <rFont val="Times New Roman"/>
        <charset val="134"/>
      </rPr>
      <t>7</t>
    </r>
    <r>
      <rPr>
        <sz val="10"/>
        <rFont val="宋体"/>
        <charset val="134"/>
      </rPr>
      <t>）其他情形用文字表述。</t>
    </r>
  </si>
  <si>
    <r>
      <rPr>
        <sz val="18"/>
        <rFont val="黑体"/>
        <charset val="134"/>
      </rPr>
      <t>存货</t>
    </r>
    <r>
      <rPr>
        <sz val="18"/>
        <rFont val="Times New Roman"/>
        <charset val="134"/>
      </rPr>
      <t>—</t>
    </r>
    <r>
      <rPr>
        <sz val="18"/>
        <rFont val="黑体"/>
        <charset val="134"/>
      </rPr>
      <t>在库周转材料评估明细表</t>
    </r>
  </si>
  <si>
    <r>
      <rPr>
        <sz val="10"/>
        <rFont val="Times New Roman"/>
        <charset val="134"/>
      </rPr>
      <t xml:space="preserve"> </t>
    </r>
    <r>
      <rPr>
        <sz val="10"/>
        <rFont val="宋体"/>
        <charset val="134"/>
      </rPr>
      <t>表</t>
    </r>
    <r>
      <rPr>
        <sz val="10"/>
        <rFont val="Times New Roman"/>
        <charset val="134"/>
      </rPr>
      <t>3-8-3</t>
    </r>
  </si>
  <si>
    <t>1</t>
  </si>
  <si>
    <r>
      <rPr>
        <sz val="18"/>
        <rFont val="黑体"/>
        <charset val="134"/>
      </rPr>
      <t>存货</t>
    </r>
    <r>
      <rPr>
        <sz val="18"/>
        <rFont val="Times New Roman"/>
        <charset val="134"/>
      </rPr>
      <t>—</t>
    </r>
    <r>
      <rPr>
        <sz val="18"/>
        <rFont val="黑体"/>
        <charset val="134"/>
      </rPr>
      <t>委托加工物资评估明细表</t>
    </r>
  </si>
  <si>
    <r>
      <rPr>
        <sz val="10"/>
        <rFont val="宋体"/>
        <charset val="134"/>
      </rPr>
      <t>表</t>
    </r>
    <r>
      <rPr>
        <sz val="10"/>
        <rFont val="Times New Roman"/>
        <charset val="134"/>
      </rPr>
      <t>3-8-4</t>
    </r>
  </si>
  <si>
    <r>
      <rPr>
        <sz val="10"/>
        <rFont val="宋体"/>
        <charset val="134"/>
      </rPr>
      <t>加工单位名称</t>
    </r>
  </si>
  <si>
    <t>实际数量</t>
  </si>
  <si>
    <r>
      <rPr>
        <sz val="18"/>
        <rFont val="黑体"/>
        <charset val="134"/>
      </rPr>
      <t>存货</t>
    </r>
    <r>
      <rPr>
        <sz val="18"/>
        <rFont val="Times New Roman"/>
        <charset val="134"/>
      </rPr>
      <t>—</t>
    </r>
    <r>
      <rPr>
        <sz val="18"/>
        <rFont val="黑体"/>
        <charset val="134"/>
      </rPr>
      <t>工程施工评估明细表</t>
    </r>
  </si>
  <si>
    <t>工程项目名称</t>
  </si>
  <si>
    <t>合同金额</t>
  </si>
  <si>
    <t>主要施工地点</t>
  </si>
  <si>
    <t>开工日期</t>
  </si>
  <si>
    <r>
      <rPr>
        <sz val="10"/>
        <rFont val="宋体"/>
        <charset val="134"/>
      </rPr>
      <t>预计完工</t>
    </r>
    <r>
      <rPr>
        <sz val="10"/>
        <rFont val="Times New Roman"/>
        <charset val="134"/>
      </rPr>
      <t xml:space="preserve">             </t>
    </r>
    <r>
      <rPr>
        <sz val="10"/>
        <rFont val="宋体"/>
        <charset val="134"/>
      </rPr>
      <t>日期</t>
    </r>
  </si>
  <si>
    <r>
      <rPr>
        <sz val="10"/>
        <rFont val="宋体"/>
        <charset val="134"/>
      </rPr>
      <t>形象进度</t>
    </r>
    <r>
      <rPr>
        <sz val="10"/>
        <rFont val="Times New Roman"/>
        <charset val="134"/>
      </rPr>
      <t>%</t>
    </r>
  </si>
  <si>
    <t>增减值</t>
  </si>
  <si>
    <t>材料费</t>
  </si>
  <si>
    <t>人工费</t>
  </si>
  <si>
    <t>支付分包商工程款</t>
  </si>
  <si>
    <t>其他</t>
  </si>
  <si>
    <t>合计</t>
  </si>
  <si>
    <r>
      <rPr>
        <sz val="18"/>
        <rFont val="黑体"/>
        <charset val="134"/>
      </rPr>
      <t>存货</t>
    </r>
    <r>
      <rPr>
        <sz val="18"/>
        <rFont val="Times New Roman"/>
        <charset val="134"/>
      </rPr>
      <t>—</t>
    </r>
    <r>
      <rPr>
        <sz val="18"/>
        <rFont val="黑体"/>
        <charset val="134"/>
      </rPr>
      <t>产成品（库存商品）评估明细表</t>
    </r>
  </si>
  <si>
    <r>
      <rPr>
        <sz val="10"/>
        <rFont val="宋体"/>
        <charset val="134"/>
      </rPr>
      <t>表</t>
    </r>
    <r>
      <rPr>
        <sz val="10"/>
        <rFont val="Times New Roman"/>
        <charset val="134"/>
      </rPr>
      <t>3-8-6</t>
    </r>
  </si>
  <si>
    <r>
      <rPr>
        <sz val="10"/>
        <rFont val="宋体"/>
        <charset val="134"/>
      </rPr>
      <t>名</t>
    </r>
    <r>
      <rPr>
        <sz val="10"/>
        <rFont val="Times New Roman"/>
        <charset val="134"/>
      </rPr>
      <t xml:space="preserve">  </t>
    </r>
    <r>
      <rPr>
        <sz val="10"/>
        <rFont val="宋体"/>
        <charset val="134"/>
      </rPr>
      <t>称</t>
    </r>
  </si>
  <si>
    <r>
      <rPr>
        <sz val="10"/>
        <rFont val="宋体"/>
        <charset val="134"/>
      </rPr>
      <t>计量</t>
    </r>
    <r>
      <rPr>
        <sz val="10"/>
        <rFont val="Times New Roman"/>
        <charset val="134"/>
      </rPr>
      <t xml:space="preserve">   </t>
    </r>
    <r>
      <rPr>
        <sz val="10"/>
        <rFont val="宋体"/>
        <charset val="134"/>
      </rPr>
      <t>单位</t>
    </r>
  </si>
  <si>
    <r>
      <rPr>
        <sz val="7"/>
        <rFont val="宋体"/>
        <charset val="134"/>
      </rPr>
      <t>销售状态
（畅销</t>
    </r>
    <r>
      <rPr>
        <sz val="7"/>
        <rFont val="Times New Roman"/>
        <charset val="134"/>
      </rPr>
      <t>/</t>
    </r>
    <r>
      <rPr>
        <sz val="7"/>
        <rFont val="宋体"/>
        <charset val="134"/>
      </rPr>
      <t>正常</t>
    </r>
    <r>
      <rPr>
        <sz val="7"/>
        <rFont val="Times New Roman"/>
        <charset val="134"/>
      </rPr>
      <t>/</t>
    </r>
    <r>
      <rPr>
        <sz val="7"/>
        <rFont val="宋体"/>
        <charset val="134"/>
      </rPr>
      <t>滞销）</t>
    </r>
  </si>
  <si>
    <r>
      <rPr>
        <sz val="9"/>
        <rFont val="宋体"/>
        <charset val="134"/>
      </rPr>
      <t>单价</t>
    </r>
  </si>
  <si>
    <r>
      <rPr>
        <sz val="18"/>
        <rFont val="黑体"/>
        <charset val="134"/>
      </rPr>
      <t>存货</t>
    </r>
    <r>
      <rPr>
        <sz val="18"/>
        <rFont val="Times New Roman"/>
        <charset val="134"/>
      </rPr>
      <t>—</t>
    </r>
    <r>
      <rPr>
        <sz val="18"/>
        <rFont val="黑体"/>
        <charset val="134"/>
      </rPr>
      <t>在产品（自制半成品）评估明细表</t>
    </r>
  </si>
  <si>
    <r>
      <rPr>
        <sz val="10"/>
        <rFont val="宋体"/>
        <charset val="134"/>
      </rPr>
      <t>表</t>
    </r>
    <r>
      <rPr>
        <sz val="10"/>
        <rFont val="Times New Roman"/>
        <charset val="134"/>
      </rPr>
      <t>3-8-7</t>
    </r>
  </si>
  <si>
    <r>
      <rPr>
        <sz val="10"/>
        <rFont val="宋体"/>
        <charset val="134"/>
      </rPr>
      <t>计量</t>
    </r>
    <r>
      <rPr>
        <sz val="10"/>
        <rFont val="Times New Roman"/>
        <charset val="134"/>
      </rPr>
      <t xml:space="preserve">     </t>
    </r>
    <r>
      <rPr>
        <sz val="10"/>
        <rFont val="宋体"/>
        <charset val="134"/>
      </rPr>
      <t>单位</t>
    </r>
  </si>
  <si>
    <r>
      <rPr>
        <sz val="18"/>
        <rFont val="黑体"/>
        <charset val="134"/>
      </rPr>
      <t>存货</t>
    </r>
    <r>
      <rPr>
        <sz val="18"/>
        <rFont val="Times New Roman"/>
        <charset val="134"/>
      </rPr>
      <t>—</t>
    </r>
    <r>
      <rPr>
        <sz val="18"/>
        <rFont val="黑体"/>
        <charset val="134"/>
      </rPr>
      <t>开发成本评估明细表</t>
    </r>
  </si>
  <si>
    <t>项目名称</t>
  </si>
  <si>
    <r>
      <rPr>
        <sz val="10"/>
        <rFont val="宋体"/>
        <charset val="134"/>
      </rPr>
      <t>建筑物</t>
    </r>
    <r>
      <rPr>
        <sz val="10"/>
        <rFont val="Times New Roman"/>
        <charset val="134"/>
      </rPr>
      <t xml:space="preserve">        </t>
    </r>
    <r>
      <rPr>
        <sz val="10"/>
        <rFont val="宋体"/>
        <charset val="134"/>
      </rPr>
      <t>名称</t>
    </r>
  </si>
  <si>
    <t>产权证编号</t>
  </si>
  <si>
    <t>项目地址</t>
  </si>
  <si>
    <r>
      <rPr>
        <sz val="10"/>
        <rFont val="宋体"/>
        <charset val="134"/>
      </rPr>
      <t>预计完工</t>
    </r>
    <r>
      <rPr>
        <sz val="10"/>
        <rFont val="Times New Roman"/>
        <charset val="134"/>
      </rPr>
      <t xml:space="preserve">          </t>
    </r>
    <r>
      <rPr>
        <sz val="10"/>
        <rFont val="宋体"/>
        <charset val="134"/>
      </rPr>
      <t>日期</t>
    </r>
  </si>
  <si>
    <t>土地取得成本</t>
  </si>
  <si>
    <t>土地征用及拆迁补偿</t>
  </si>
  <si>
    <t>前期工程费</t>
  </si>
  <si>
    <t>基础设施费</t>
  </si>
  <si>
    <t>建安工程费</t>
  </si>
  <si>
    <t>配套工程费</t>
  </si>
  <si>
    <t>开发间接费</t>
  </si>
  <si>
    <r>
      <rPr>
        <sz val="10"/>
        <rFont val="宋体"/>
        <charset val="134"/>
      </rPr>
      <t>合计</t>
    </r>
  </si>
  <si>
    <r>
      <rPr>
        <sz val="10"/>
        <rFont val="宋体"/>
        <charset val="134"/>
      </rPr>
      <t>合</t>
    </r>
    <r>
      <rPr>
        <sz val="10"/>
        <rFont val="Times New Roman"/>
        <charset val="134"/>
      </rPr>
      <t xml:space="preserve">      </t>
    </r>
    <r>
      <rPr>
        <sz val="10"/>
        <rFont val="宋体"/>
        <charset val="134"/>
      </rPr>
      <t>计</t>
    </r>
  </si>
  <si>
    <r>
      <rPr>
        <sz val="18"/>
        <rFont val="黑体"/>
        <charset val="134"/>
      </rPr>
      <t>存货</t>
    </r>
    <r>
      <rPr>
        <sz val="18"/>
        <rFont val="Times New Roman"/>
        <charset val="134"/>
      </rPr>
      <t>—</t>
    </r>
    <r>
      <rPr>
        <sz val="18"/>
        <rFont val="黑体"/>
        <charset val="134"/>
      </rPr>
      <t>开发产品评估明细表</t>
    </r>
  </si>
  <si>
    <r>
      <rPr>
        <sz val="10"/>
        <rFont val="宋体"/>
        <charset val="134"/>
      </rPr>
      <t>竣工日期</t>
    </r>
  </si>
  <si>
    <r>
      <rPr>
        <sz val="18"/>
        <rFont val="黑体"/>
        <charset val="134"/>
      </rPr>
      <t>存货</t>
    </r>
    <r>
      <rPr>
        <sz val="18"/>
        <rFont val="Times New Roman"/>
        <charset val="134"/>
      </rPr>
      <t>—</t>
    </r>
    <r>
      <rPr>
        <sz val="18"/>
        <rFont val="黑体"/>
        <charset val="134"/>
      </rPr>
      <t>发出商品评估明细表</t>
    </r>
  </si>
  <si>
    <r>
      <rPr>
        <sz val="10"/>
        <rFont val="宋体"/>
        <charset val="134"/>
      </rPr>
      <t>表</t>
    </r>
    <r>
      <rPr>
        <sz val="10"/>
        <rFont val="Times New Roman"/>
        <charset val="134"/>
      </rPr>
      <t>3-8-10</t>
    </r>
  </si>
  <si>
    <r>
      <rPr>
        <sz val="10"/>
        <rFont val="宋体"/>
        <charset val="134"/>
      </rPr>
      <t>商品名称</t>
    </r>
  </si>
  <si>
    <r>
      <rPr>
        <sz val="10"/>
        <rFont val="宋体"/>
        <charset val="134"/>
      </rPr>
      <t>对方单位名称</t>
    </r>
  </si>
  <si>
    <r>
      <rPr>
        <sz val="9"/>
        <rFont val="宋体"/>
        <charset val="134"/>
      </rPr>
      <t>不含税售价（合同价）</t>
    </r>
  </si>
  <si>
    <r>
      <rPr>
        <sz val="10"/>
        <rFont val="宋体"/>
        <charset val="134"/>
      </rPr>
      <t>计量</t>
    </r>
    <r>
      <rPr>
        <sz val="10"/>
        <rFont val="Times New Roman"/>
        <charset val="134"/>
      </rPr>
      <t xml:space="preserve">    </t>
    </r>
    <r>
      <rPr>
        <sz val="10"/>
        <rFont val="宋体"/>
        <charset val="134"/>
      </rPr>
      <t>单位</t>
    </r>
  </si>
  <si>
    <r>
      <rPr>
        <sz val="18"/>
        <rFont val="黑体"/>
        <charset val="134"/>
      </rPr>
      <t>存货</t>
    </r>
    <r>
      <rPr>
        <sz val="18"/>
        <rFont val="Times New Roman"/>
        <charset val="134"/>
      </rPr>
      <t>—</t>
    </r>
    <r>
      <rPr>
        <sz val="18"/>
        <rFont val="黑体"/>
        <charset val="134"/>
      </rPr>
      <t>在用周转材料评估明细表</t>
    </r>
  </si>
  <si>
    <r>
      <rPr>
        <sz val="10"/>
        <rFont val="宋体"/>
        <charset val="134"/>
      </rPr>
      <t>表</t>
    </r>
    <r>
      <rPr>
        <sz val="10"/>
        <rFont val="Times New Roman"/>
        <charset val="134"/>
      </rPr>
      <t>3-8-11</t>
    </r>
  </si>
  <si>
    <r>
      <rPr>
        <sz val="10"/>
        <rFont val="宋体"/>
        <charset val="134"/>
      </rPr>
      <t>启用日期</t>
    </r>
  </si>
  <si>
    <r>
      <rPr>
        <sz val="10"/>
        <rFont val="宋体"/>
        <charset val="134"/>
      </rPr>
      <t>原始入账价值</t>
    </r>
  </si>
  <si>
    <r>
      <rPr>
        <sz val="10"/>
        <rFont val="宋体"/>
        <charset val="134"/>
      </rPr>
      <t>账面价值（摊余价值）</t>
    </r>
  </si>
  <si>
    <r>
      <rPr>
        <sz val="10"/>
        <rFont val="宋体"/>
        <charset val="134"/>
      </rPr>
      <t>评估原价</t>
    </r>
  </si>
  <si>
    <r>
      <rPr>
        <sz val="10"/>
        <rFont val="宋体"/>
        <charset val="134"/>
      </rPr>
      <t>成新率</t>
    </r>
    <r>
      <rPr>
        <sz val="10"/>
        <rFont val="Times New Roman"/>
        <charset val="134"/>
      </rPr>
      <t>%</t>
    </r>
  </si>
  <si>
    <r>
      <rPr>
        <sz val="18"/>
        <rFont val="黑体"/>
        <charset val="134"/>
      </rPr>
      <t>持有待售资产评估明细表</t>
    </r>
  </si>
  <si>
    <r>
      <rPr>
        <sz val="10"/>
        <rFont val="宋体"/>
        <charset val="134"/>
      </rPr>
      <t>表</t>
    </r>
    <r>
      <rPr>
        <sz val="10"/>
        <rFont val="Times New Roman"/>
        <charset val="134"/>
      </rPr>
      <t>3-9</t>
    </r>
  </si>
  <si>
    <r>
      <rPr>
        <sz val="10"/>
        <rFont val="宋体"/>
        <charset val="134"/>
      </rPr>
      <t>项目及内容</t>
    </r>
  </si>
  <si>
    <r>
      <rPr>
        <sz val="10"/>
        <rFont val="宋体"/>
        <charset val="134"/>
      </rPr>
      <t>结算内容</t>
    </r>
  </si>
  <si>
    <r>
      <rPr>
        <sz val="10"/>
        <rFont val="宋体"/>
        <charset val="134"/>
      </rPr>
      <t>减：持有待售资产减值准备</t>
    </r>
  </si>
  <si>
    <r>
      <rPr>
        <sz val="18"/>
        <rFont val="黑体"/>
        <charset val="134"/>
      </rPr>
      <t>一年内到期的非流动资产评估明细表</t>
    </r>
  </si>
  <si>
    <r>
      <rPr>
        <sz val="10"/>
        <rFont val="宋体"/>
        <charset val="134"/>
      </rPr>
      <t>表</t>
    </r>
    <r>
      <rPr>
        <sz val="10"/>
        <rFont val="Times New Roman"/>
        <charset val="134"/>
      </rPr>
      <t>3-10</t>
    </r>
  </si>
  <si>
    <r>
      <rPr>
        <sz val="18"/>
        <rFont val="黑体"/>
        <charset val="134"/>
      </rPr>
      <t>其他流动资产评估明细表</t>
    </r>
  </si>
  <si>
    <r>
      <rPr>
        <sz val="10"/>
        <rFont val="宋体"/>
        <charset val="134"/>
      </rPr>
      <t>表</t>
    </r>
    <r>
      <rPr>
        <sz val="10"/>
        <rFont val="Times New Roman"/>
        <charset val="134"/>
      </rPr>
      <t>3-11</t>
    </r>
  </si>
  <si>
    <r>
      <rPr>
        <sz val="18"/>
        <rFont val="黑体"/>
        <charset val="134"/>
      </rPr>
      <t>非流动资产评估汇总表</t>
    </r>
  </si>
  <si>
    <r>
      <rPr>
        <sz val="10"/>
        <rFont val="宋体"/>
        <charset val="134"/>
      </rPr>
      <t>表</t>
    </r>
    <r>
      <rPr>
        <sz val="10"/>
        <rFont val="Times New Roman"/>
        <charset val="134"/>
      </rPr>
      <t>4</t>
    </r>
  </si>
  <si>
    <t>4-1</t>
  </si>
  <si>
    <t>4-2</t>
  </si>
  <si>
    <t>4-3</t>
  </si>
  <si>
    <t>4-4</t>
  </si>
  <si>
    <t>4-5</t>
  </si>
  <si>
    <t>4-6</t>
  </si>
  <si>
    <t>4-7</t>
  </si>
  <si>
    <t>4-8</t>
  </si>
  <si>
    <t>4-9</t>
  </si>
  <si>
    <t>4-10</t>
  </si>
  <si>
    <t>4-11</t>
  </si>
  <si>
    <t>4-12</t>
  </si>
  <si>
    <t>4-13</t>
  </si>
  <si>
    <t>4-14</t>
  </si>
  <si>
    <t>4-15</t>
  </si>
  <si>
    <r>
      <rPr>
        <sz val="18"/>
        <rFont val="黑体"/>
        <charset val="134"/>
      </rPr>
      <t>可供出售金融资产评估汇总表</t>
    </r>
  </si>
  <si>
    <r>
      <rPr>
        <sz val="10"/>
        <rFont val="宋体"/>
        <charset val="134"/>
      </rPr>
      <t>表</t>
    </r>
    <r>
      <rPr>
        <sz val="10"/>
        <rFont val="Times New Roman"/>
        <charset val="134"/>
      </rPr>
      <t>4-1</t>
    </r>
  </si>
  <si>
    <t>4-1-1</t>
  </si>
  <si>
    <r>
      <rPr>
        <sz val="10"/>
        <rFont val="宋体"/>
        <charset val="134"/>
      </rPr>
      <t>可供出售金融资产</t>
    </r>
    <r>
      <rPr>
        <sz val="10"/>
        <rFont val="Times New Roman"/>
        <charset val="134"/>
      </rPr>
      <t>—</t>
    </r>
    <r>
      <rPr>
        <sz val="10"/>
        <rFont val="宋体"/>
        <charset val="134"/>
      </rPr>
      <t>股票投资</t>
    </r>
  </si>
  <si>
    <t>4-1-2</t>
  </si>
  <si>
    <r>
      <rPr>
        <sz val="10"/>
        <rFont val="宋体"/>
        <charset val="134"/>
      </rPr>
      <t>可供出售金融资产</t>
    </r>
    <r>
      <rPr>
        <sz val="10"/>
        <rFont val="Times New Roman"/>
        <charset val="134"/>
      </rPr>
      <t>—</t>
    </r>
    <r>
      <rPr>
        <sz val="10"/>
        <rFont val="宋体"/>
        <charset val="134"/>
      </rPr>
      <t>债券投资</t>
    </r>
  </si>
  <si>
    <t>4-1-3</t>
  </si>
  <si>
    <r>
      <rPr>
        <sz val="10"/>
        <rFont val="宋体"/>
        <charset val="134"/>
      </rPr>
      <t>可供出售金融资产</t>
    </r>
    <r>
      <rPr>
        <sz val="10"/>
        <rFont val="Times New Roman"/>
        <charset val="134"/>
      </rPr>
      <t>—</t>
    </r>
    <r>
      <rPr>
        <sz val="10"/>
        <rFont val="宋体"/>
        <charset val="134"/>
      </rPr>
      <t>其他投资</t>
    </r>
  </si>
  <si>
    <r>
      <rPr>
        <sz val="18"/>
        <rFont val="黑体"/>
        <charset val="134"/>
      </rPr>
      <t>可供出售金融资产</t>
    </r>
    <r>
      <rPr>
        <sz val="18"/>
        <rFont val="Times New Roman"/>
        <charset val="134"/>
      </rPr>
      <t>—</t>
    </r>
    <r>
      <rPr>
        <sz val="18"/>
        <rFont val="黑体"/>
        <charset val="134"/>
      </rPr>
      <t>股票投资评估明细表</t>
    </r>
  </si>
  <si>
    <r>
      <rPr>
        <sz val="10"/>
        <rFont val="宋体"/>
        <charset val="134"/>
      </rPr>
      <t>表</t>
    </r>
    <r>
      <rPr>
        <sz val="10"/>
        <rFont val="Times New Roman"/>
        <charset val="134"/>
      </rPr>
      <t>4-1-1</t>
    </r>
  </si>
  <si>
    <r>
      <rPr>
        <sz val="10"/>
        <rFont val="宋体"/>
        <charset val="134"/>
      </rPr>
      <t>股票性质</t>
    </r>
  </si>
  <si>
    <r>
      <rPr>
        <sz val="10"/>
        <rFont val="宋体"/>
        <charset val="134"/>
      </rPr>
      <t>股票代码</t>
    </r>
  </si>
  <si>
    <r>
      <rPr>
        <sz val="9"/>
        <rFont val="宋体"/>
        <charset val="134"/>
      </rPr>
      <t>持股</t>
    </r>
    <r>
      <rPr>
        <sz val="9"/>
        <rFont val="Times New Roman"/>
        <charset val="134"/>
      </rPr>
      <t xml:space="preserve">     </t>
    </r>
    <r>
      <rPr>
        <sz val="9"/>
        <rFont val="宋体"/>
        <charset val="134"/>
      </rPr>
      <t>数量</t>
    </r>
  </si>
  <si>
    <r>
      <rPr>
        <sz val="9"/>
        <rFont val="宋体"/>
        <charset val="134"/>
      </rPr>
      <t>基准日</t>
    </r>
    <r>
      <rPr>
        <sz val="9"/>
        <rFont val="Times New Roman"/>
        <charset val="134"/>
      </rPr>
      <t xml:space="preserve">    </t>
    </r>
    <r>
      <rPr>
        <sz val="9"/>
        <rFont val="宋体"/>
        <charset val="134"/>
      </rPr>
      <t>市价</t>
    </r>
  </si>
  <si>
    <r>
      <rPr>
        <sz val="10"/>
        <rFont val="宋体"/>
        <charset val="134"/>
      </rPr>
      <t>取得成本</t>
    </r>
  </si>
  <si>
    <r>
      <rPr>
        <sz val="10"/>
        <rFont val="宋体"/>
        <charset val="134"/>
      </rPr>
      <t>减：减值准备</t>
    </r>
  </si>
  <si>
    <r>
      <rPr>
        <sz val="18"/>
        <rFont val="黑体"/>
        <charset val="134"/>
      </rPr>
      <t>可供出售金融资产</t>
    </r>
    <r>
      <rPr>
        <sz val="18"/>
        <rFont val="Times New Roman"/>
        <charset val="134"/>
      </rPr>
      <t>—</t>
    </r>
    <r>
      <rPr>
        <sz val="18"/>
        <rFont val="黑体"/>
        <charset val="134"/>
      </rPr>
      <t>债券投资评估明细表</t>
    </r>
  </si>
  <si>
    <r>
      <rPr>
        <sz val="10"/>
        <rFont val="Times New Roman"/>
        <charset val="134"/>
      </rPr>
      <t xml:space="preserve"> </t>
    </r>
    <r>
      <rPr>
        <sz val="10"/>
        <rFont val="宋体"/>
        <charset val="134"/>
      </rPr>
      <t>表</t>
    </r>
    <r>
      <rPr>
        <sz val="10"/>
        <rFont val="Times New Roman"/>
        <charset val="134"/>
      </rPr>
      <t>4-1-2</t>
    </r>
  </si>
  <si>
    <r>
      <rPr>
        <sz val="10"/>
        <rFont val="宋体"/>
        <charset val="134"/>
      </rPr>
      <t>债券种类</t>
    </r>
  </si>
  <si>
    <r>
      <rPr>
        <sz val="10"/>
        <rFont val="宋体"/>
        <charset val="134"/>
      </rPr>
      <t>债券代码</t>
    </r>
  </si>
  <si>
    <r>
      <rPr>
        <sz val="10"/>
        <rFont val="宋体"/>
        <charset val="134"/>
      </rPr>
      <t>到期日</t>
    </r>
  </si>
  <si>
    <r>
      <rPr>
        <sz val="10"/>
        <rFont val="宋体"/>
        <charset val="134"/>
      </rPr>
      <t>成本（面值）</t>
    </r>
  </si>
  <si>
    <r>
      <rPr>
        <sz val="18"/>
        <rFont val="黑体"/>
        <charset val="134"/>
      </rPr>
      <t>可供出售金融资产</t>
    </r>
    <r>
      <rPr>
        <sz val="18"/>
        <rFont val="Times New Roman"/>
        <charset val="134"/>
      </rPr>
      <t>—</t>
    </r>
    <r>
      <rPr>
        <sz val="18"/>
        <rFont val="黑体"/>
        <charset val="134"/>
      </rPr>
      <t>其他投资评估明细表</t>
    </r>
  </si>
  <si>
    <r>
      <rPr>
        <sz val="10"/>
        <rFont val="宋体"/>
        <charset val="134"/>
      </rPr>
      <t>表</t>
    </r>
    <r>
      <rPr>
        <sz val="10"/>
        <rFont val="Times New Roman"/>
        <charset val="134"/>
      </rPr>
      <t>4-1-3</t>
    </r>
  </si>
  <si>
    <r>
      <rPr>
        <sz val="9"/>
        <rFont val="宋体"/>
        <charset val="134"/>
      </rPr>
      <t>金融资产</t>
    </r>
    <r>
      <rPr>
        <sz val="9"/>
        <rFont val="Times New Roman"/>
        <charset val="134"/>
      </rPr>
      <t xml:space="preserve">    </t>
    </r>
    <r>
      <rPr>
        <sz val="9"/>
        <rFont val="宋体"/>
        <charset val="134"/>
      </rPr>
      <t>名称</t>
    </r>
  </si>
  <si>
    <r>
      <rPr>
        <sz val="9"/>
        <rFont val="宋体"/>
        <charset val="134"/>
      </rPr>
      <t>金融资产</t>
    </r>
    <r>
      <rPr>
        <sz val="9"/>
        <rFont val="Times New Roman"/>
        <charset val="134"/>
      </rPr>
      <t xml:space="preserve">    </t>
    </r>
    <r>
      <rPr>
        <sz val="9"/>
        <rFont val="宋体"/>
        <charset val="134"/>
      </rPr>
      <t>代码</t>
    </r>
  </si>
  <si>
    <r>
      <rPr>
        <sz val="9"/>
        <rFont val="宋体"/>
        <charset val="134"/>
      </rPr>
      <t>持有</t>
    </r>
    <r>
      <rPr>
        <sz val="9"/>
        <rFont val="Times New Roman"/>
        <charset val="134"/>
      </rPr>
      <t xml:space="preserve">    </t>
    </r>
    <r>
      <rPr>
        <sz val="9"/>
        <rFont val="宋体"/>
        <charset val="134"/>
      </rPr>
      <t>数量</t>
    </r>
  </si>
  <si>
    <r>
      <rPr>
        <sz val="18"/>
        <rFont val="黑体"/>
        <charset val="134"/>
      </rPr>
      <t>持有至到期投资评估明细表</t>
    </r>
  </si>
  <si>
    <r>
      <rPr>
        <sz val="10"/>
        <rFont val="宋体"/>
        <charset val="134"/>
      </rPr>
      <t>表</t>
    </r>
    <r>
      <rPr>
        <sz val="10"/>
        <rFont val="Times New Roman"/>
        <charset val="134"/>
      </rPr>
      <t>4-2</t>
    </r>
  </si>
  <si>
    <r>
      <rPr>
        <sz val="10"/>
        <rFont val="宋体"/>
        <charset val="134"/>
      </rPr>
      <t>投资类别</t>
    </r>
  </si>
  <si>
    <r>
      <rPr>
        <sz val="10"/>
        <rFont val="宋体"/>
        <charset val="134"/>
      </rPr>
      <t>投资成本</t>
    </r>
  </si>
  <si>
    <r>
      <rPr>
        <sz val="10"/>
        <rFont val="宋体"/>
        <charset val="134"/>
      </rPr>
      <t>减：持有至到期投资减值准备</t>
    </r>
  </si>
  <si>
    <r>
      <rPr>
        <sz val="18"/>
        <rFont val="黑体"/>
        <charset val="134"/>
      </rPr>
      <t>长期应收款评估明细表</t>
    </r>
  </si>
  <si>
    <r>
      <rPr>
        <sz val="10"/>
        <rFont val="宋体"/>
        <charset val="134"/>
      </rPr>
      <t>表</t>
    </r>
    <r>
      <rPr>
        <sz val="10"/>
        <rFont val="Times New Roman"/>
        <charset val="134"/>
      </rPr>
      <t>4-3</t>
    </r>
  </si>
  <si>
    <r>
      <rPr>
        <sz val="10"/>
        <rFont val="宋体"/>
        <charset val="134"/>
      </rPr>
      <t>减：长期应收款坏账准备</t>
    </r>
  </si>
  <si>
    <r>
      <rPr>
        <sz val="18"/>
        <rFont val="黑体"/>
        <charset val="134"/>
      </rPr>
      <t>长期股权投资评估明细表</t>
    </r>
  </si>
  <si>
    <r>
      <rPr>
        <sz val="10"/>
        <rFont val="宋体"/>
        <charset val="134"/>
      </rPr>
      <t>表</t>
    </r>
    <r>
      <rPr>
        <sz val="10"/>
        <rFont val="Times New Roman"/>
        <charset val="134"/>
      </rPr>
      <t>4-4</t>
    </r>
  </si>
  <si>
    <r>
      <rPr>
        <sz val="9"/>
        <rFont val="宋体"/>
        <charset val="134"/>
      </rPr>
      <t>协议投资</t>
    </r>
    <r>
      <rPr>
        <sz val="9"/>
        <rFont val="Times New Roman"/>
        <charset val="134"/>
      </rPr>
      <t xml:space="preserve">     </t>
    </r>
    <r>
      <rPr>
        <sz val="9"/>
        <rFont val="宋体"/>
        <charset val="134"/>
      </rPr>
      <t>期限</t>
    </r>
  </si>
  <si>
    <r>
      <rPr>
        <sz val="10"/>
        <rFont val="宋体"/>
        <charset val="134"/>
      </rPr>
      <t>持股比例</t>
    </r>
    <r>
      <rPr>
        <sz val="10"/>
        <rFont val="Times New Roman"/>
        <charset val="134"/>
      </rPr>
      <t>%</t>
    </r>
  </si>
  <si>
    <r>
      <rPr>
        <sz val="10"/>
        <rFont val="宋体"/>
        <charset val="134"/>
      </rPr>
      <t>减：长期股权投资减值准备</t>
    </r>
  </si>
  <si>
    <r>
      <rPr>
        <sz val="18"/>
        <rFont val="黑体"/>
        <charset val="134"/>
      </rPr>
      <t>投资性房地产评估明细表</t>
    </r>
  </si>
  <si>
    <r>
      <rPr>
        <sz val="10"/>
        <rFont val="宋体"/>
        <charset val="134"/>
      </rPr>
      <t>表</t>
    </r>
    <r>
      <rPr>
        <sz val="10"/>
        <rFont val="Times New Roman"/>
        <charset val="134"/>
      </rPr>
      <t>4-5</t>
    </r>
  </si>
  <si>
    <r>
      <rPr>
        <sz val="10"/>
        <rFont val="宋体"/>
        <charset val="134"/>
      </rPr>
      <t>权证编号</t>
    </r>
  </si>
  <si>
    <r>
      <rPr>
        <sz val="10"/>
        <rFont val="宋体"/>
        <charset val="134"/>
      </rPr>
      <t>房屋或土地名称</t>
    </r>
  </si>
  <si>
    <r>
      <rPr>
        <sz val="8"/>
        <rFont val="宋体"/>
        <charset val="134"/>
      </rPr>
      <t>来源</t>
    </r>
    <r>
      <rPr>
        <sz val="8"/>
        <rFont val="Times New Roman"/>
        <charset val="134"/>
      </rPr>
      <t>(</t>
    </r>
    <r>
      <rPr>
        <sz val="8"/>
        <rFont val="宋体"/>
        <charset val="134"/>
      </rPr>
      <t>外购、自建、自用转入、存货转入等</t>
    </r>
    <r>
      <rPr>
        <sz val="8"/>
        <rFont val="Times New Roman"/>
        <charset val="134"/>
      </rPr>
      <t>)</t>
    </r>
  </si>
  <si>
    <r>
      <rPr>
        <sz val="10"/>
        <rFont val="宋体"/>
        <charset val="134"/>
      </rPr>
      <t>结构层数</t>
    </r>
  </si>
  <si>
    <r>
      <rPr>
        <sz val="9"/>
        <rFont val="宋体"/>
        <charset val="134"/>
      </rPr>
      <t>建成或购置年月</t>
    </r>
  </si>
  <si>
    <r>
      <rPr>
        <sz val="9"/>
        <rFont val="宋体"/>
        <charset val="134"/>
      </rPr>
      <t>计量单位</t>
    </r>
  </si>
  <si>
    <r>
      <rPr>
        <sz val="10"/>
        <rFont val="宋体"/>
        <charset val="134"/>
      </rPr>
      <t>建筑面积</t>
    </r>
  </si>
  <si>
    <r>
      <rPr>
        <sz val="10"/>
        <rFont val="宋体"/>
        <charset val="134"/>
      </rPr>
      <t>土地面积</t>
    </r>
  </si>
  <si>
    <r>
      <rPr>
        <sz val="9"/>
        <rFont val="宋体"/>
        <charset val="134"/>
      </rPr>
      <t>成本单价</t>
    </r>
    <r>
      <rPr>
        <sz val="9"/>
        <rFont val="Times New Roman"/>
        <charset val="134"/>
      </rPr>
      <t>(</t>
    </r>
    <r>
      <rPr>
        <sz val="9"/>
        <rFont val="宋体"/>
        <charset val="134"/>
      </rPr>
      <t>元</t>
    </r>
    <r>
      <rPr>
        <sz val="9"/>
        <rFont val="Times New Roman"/>
        <charset val="134"/>
      </rPr>
      <t>/</t>
    </r>
    <r>
      <rPr>
        <sz val="9"/>
        <rFont val="宋体"/>
        <charset val="134"/>
      </rPr>
      <t>㎡</t>
    </r>
    <r>
      <rPr>
        <sz val="9"/>
        <rFont val="Times New Roman"/>
        <charset val="134"/>
      </rPr>
      <t>)</t>
    </r>
  </si>
  <si>
    <r>
      <rPr>
        <sz val="9"/>
        <rFont val="宋体"/>
        <charset val="134"/>
      </rPr>
      <t>评估单价</t>
    </r>
    <r>
      <rPr>
        <sz val="9"/>
        <rFont val="Times New Roman"/>
        <charset val="134"/>
      </rPr>
      <t>(</t>
    </r>
    <r>
      <rPr>
        <sz val="9"/>
        <rFont val="宋体"/>
        <charset val="134"/>
      </rPr>
      <t>元</t>
    </r>
    <r>
      <rPr>
        <sz val="9"/>
        <rFont val="Times New Roman"/>
        <charset val="134"/>
      </rPr>
      <t>/</t>
    </r>
    <r>
      <rPr>
        <sz val="9"/>
        <rFont val="宋体"/>
        <charset val="134"/>
      </rPr>
      <t>㎡</t>
    </r>
    <r>
      <rPr>
        <sz val="9"/>
        <rFont val="Times New Roman"/>
        <charset val="134"/>
      </rPr>
      <t>)</t>
    </r>
  </si>
  <si>
    <r>
      <rPr>
        <sz val="10"/>
        <rFont val="宋体"/>
        <charset val="134"/>
      </rPr>
      <t>原值</t>
    </r>
  </si>
  <si>
    <r>
      <rPr>
        <sz val="10"/>
        <rFont val="宋体"/>
        <charset val="134"/>
      </rPr>
      <t>净值</t>
    </r>
  </si>
  <si>
    <r>
      <rPr>
        <sz val="10"/>
        <rFont val="宋体"/>
        <charset val="134"/>
      </rPr>
      <t>㎡</t>
    </r>
  </si>
  <si>
    <r>
      <rPr>
        <sz val="10"/>
        <rFont val="宋体"/>
        <charset val="134"/>
      </rPr>
      <t>减：投资性房地产减值准备</t>
    </r>
  </si>
  <si>
    <r>
      <rPr>
        <sz val="18"/>
        <rFont val="黑体"/>
        <charset val="134"/>
      </rPr>
      <t>固定资产评估汇总表</t>
    </r>
  </si>
  <si>
    <r>
      <rPr>
        <sz val="10"/>
        <rFont val="宋体"/>
        <charset val="134"/>
      </rPr>
      <t>表</t>
    </r>
    <r>
      <rPr>
        <sz val="10"/>
        <rFont val="Times New Roman"/>
        <charset val="134"/>
      </rPr>
      <t>4-6</t>
    </r>
  </si>
  <si>
    <r>
      <rPr>
        <sz val="10"/>
        <rFont val="宋体"/>
        <charset val="134"/>
      </rPr>
      <t>编号</t>
    </r>
  </si>
  <si>
    <r>
      <rPr>
        <sz val="10"/>
        <rFont val="宋体"/>
        <charset val="134"/>
      </rPr>
      <t>科目名称</t>
    </r>
  </si>
  <si>
    <r>
      <rPr>
        <sz val="10"/>
        <rFont val="宋体"/>
        <charset val="134"/>
      </rPr>
      <t>增值额</t>
    </r>
  </si>
  <si>
    <r>
      <rPr>
        <sz val="10"/>
        <color indexed="8"/>
        <rFont val="宋体"/>
        <charset val="134"/>
      </rPr>
      <t>房屋建筑物类合计</t>
    </r>
  </si>
  <si>
    <t>4-6-1</t>
  </si>
  <si>
    <r>
      <rPr>
        <sz val="10"/>
        <color indexed="8"/>
        <rFont val="宋体"/>
        <charset val="134"/>
      </rPr>
      <t>固定资产</t>
    </r>
    <r>
      <rPr>
        <sz val="10"/>
        <color indexed="8"/>
        <rFont val="Times New Roman"/>
        <charset val="134"/>
      </rPr>
      <t>-</t>
    </r>
    <r>
      <rPr>
        <sz val="10"/>
        <color indexed="8"/>
        <rFont val="宋体"/>
        <charset val="134"/>
      </rPr>
      <t>房屋建筑物</t>
    </r>
  </si>
  <si>
    <t>4-6-2</t>
  </si>
  <si>
    <r>
      <rPr>
        <sz val="10"/>
        <color indexed="8"/>
        <rFont val="宋体"/>
        <charset val="134"/>
      </rPr>
      <t>固定资产</t>
    </r>
    <r>
      <rPr>
        <sz val="10"/>
        <color indexed="8"/>
        <rFont val="Times New Roman"/>
        <charset val="134"/>
      </rPr>
      <t>-</t>
    </r>
    <r>
      <rPr>
        <sz val="10"/>
        <color indexed="8"/>
        <rFont val="宋体"/>
        <charset val="134"/>
      </rPr>
      <t>构筑物及其他辅助设施</t>
    </r>
  </si>
  <si>
    <t>4-6-3</t>
  </si>
  <si>
    <r>
      <rPr>
        <sz val="10"/>
        <color indexed="8"/>
        <rFont val="宋体"/>
        <charset val="134"/>
      </rPr>
      <t>固定资产</t>
    </r>
    <r>
      <rPr>
        <sz val="10"/>
        <color indexed="8"/>
        <rFont val="Times New Roman"/>
        <charset val="134"/>
      </rPr>
      <t>-</t>
    </r>
    <r>
      <rPr>
        <sz val="10"/>
        <color indexed="8"/>
        <rFont val="宋体"/>
        <charset val="134"/>
      </rPr>
      <t>管道及沟槽</t>
    </r>
  </si>
  <si>
    <t>减：房屋建筑物类固定资产减值准备</t>
  </si>
  <si>
    <t>房屋建筑物类净额合计</t>
  </si>
  <si>
    <r>
      <rPr>
        <sz val="10"/>
        <color indexed="8"/>
        <rFont val="宋体"/>
        <charset val="134"/>
      </rPr>
      <t>设备类合计</t>
    </r>
  </si>
  <si>
    <t>4-6-4</t>
  </si>
  <si>
    <r>
      <rPr>
        <sz val="10"/>
        <color indexed="8"/>
        <rFont val="宋体"/>
        <charset val="134"/>
      </rPr>
      <t>固定资产</t>
    </r>
    <r>
      <rPr>
        <sz val="10"/>
        <color indexed="8"/>
        <rFont val="Times New Roman"/>
        <charset val="134"/>
      </rPr>
      <t>-</t>
    </r>
    <r>
      <rPr>
        <sz val="10"/>
        <color indexed="8"/>
        <rFont val="宋体"/>
        <charset val="134"/>
      </rPr>
      <t>机器设备</t>
    </r>
  </si>
  <si>
    <t>4-6-5</t>
  </si>
  <si>
    <r>
      <rPr>
        <sz val="10"/>
        <color indexed="8"/>
        <rFont val="宋体"/>
        <charset val="134"/>
      </rPr>
      <t>固定资产</t>
    </r>
    <r>
      <rPr>
        <sz val="10"/>
        <color indexed="8"/>
        <rFont val="Times New Roman"/>
        <charset val="134"/>
      </rPr>
      <t>-</t>
    </r>
    <r>
      <rPr>
        <sz val="10"/>
        <color indexed="8"/>
        <rFont val="宋体"/>
        <charset val="134"/>
      </rPr>
      <t>车辆</t>
    </r>
  </si>
  <si>
    <t>4-6-6</t>
  </si>
  <si>
    <r>
      <rPr>
        <sz val="10"/>
        <color indexed="8"/>
        <rFont val="宋体"/>
        <charset val="134"/>
      </rPr>
      <t>固定资产</t>
    </r>
    <r>
      <rPr>
        <sz val="10"/>
        <color indexed="8"/>
        <rFont val="Times New Roman"/>
        <charset val="134"/>
      </rPr>
      <t>-</t>
    </r>
    <r>
      <rPr>
        <sz val="10"/>
        <color indexed="8"/>
        <rFont val="宋体"/>
        <charset val="134"/>
      </rPr>
      <t>电子设备</t>
    </r>
  </si>
  <si>
    <r>
      <rPr>
        <sz val="10"/>
        <color indexed="8"/>
        <rFont val="宋体"/>
        <charset val="134"/>
      </rPr>
      <t>减：设备类固定资产减值准备</t>
    </r>
  </si>
  <si>
    <r>
      <rPr>
        <sz val="10"/>
        <color indexed="8"/>
        <rFont val="宋体"/>
        <charset val="134"/>
      </rPr>
      <t>设备类净额合计</t>
    </r>
  </si>
  <si>
    <t>4-6-7</t>
  </si>
  <si>
    <r>
      <rPr>
        <sz val="10"/>
        <color indexed="8"/>
        <rFont val="宋体"/>
        <charset val="134"/>
      </rPr>
      <t>固定资产</t>
    </r>
    <r>
      <rPr>
        <sz val="10"/>
        <color indexed="8"/>
        <rFont val="Times New Roman"/>
        <charset val="134"/>
      </rPr>
      <t>—</t>
    </r>
    <r>
      <rPr>
        <sz val="10"/>
        <color indexed="8"/>
        <rFont val="宋体"/>
        <charset val="134"/>
      </rPr>
      <t>土地</t>
    </r>
  </si>
  <si>
    <t>4-6-8</t>
  </si>
  <si>
    <r>
      <rPr>
        <sz val="10"/>
        <color indexed="8"/>
        <rFont val="宋体"/>
        <charset val="134"/>
      </rPr>
      <t>固定资产清理</t>
    </r>
  </si>
  <si>
    <r>
      <rPr>
        <sz val="10"/>
        <color indexed="8"/>
        <rFont val="宋体"/>
        <charset val="134"/>
      </rPr>
      <t>固定资产合计</t>
    </r>
  </si>
  <si>
    <r>
      <rPr>
        <sz val="10"/>
        <rFont val="宋体"/>
        <charset val="134"/>
      </rPr>
      <t>减：固定资产减值准备</t>
    </r>
  </si>
  <si>
    <r>
      <rPr>
        <sz val="10"/>
        <color indexed="8"/>
        <rFont val="宋体"/>
        <charset val="134"/>
      </rPr>
      <t>固定资产净额合计</t>
    </r>
  </si>
  <si>
    <r>
      <rPr>
        <sz val="18"/>
        <rFont val="黑体"/>
        <charset val="134"/>
      </rPr>
      <t>固定资产</t>
    </r>
    <r>
      <rPr>
        <sz val="18"/>
        <rFont val="Times New Roman"/>
        <charset val="134"/>
      </rPr>
      <t>—</t>
    </r>
    <r>
      <rPr>
        <sz val="18"/>
        <rFont val="黑体"/>
        <charset val="134"/>
      </rPr>
      <t>房屋建筑物评估明细表</t>
    </r>
  </si>
  <si>
    <r>
      <rPr>
        <sz val="10"/>
        <rFont val="宋体"/>
        <charset val="134"/>
      </rPr>
      <t>表</t>
    </r>
    <r>
      <rPr>
        <sz val="10"/>
        <rFont val="Times New Roman"/>
        <charset val="134"/>
      </rPr>
      <t>4-6-1</t>
    </r>
  </si>
  <si>
    <r>
      <rPr>
        <sz val="10"/>
        <rFont val="宋体"/>
        <charset val="134"/>
      </rPr>
      <t>建筑物名称</t>
    </r>
  </si>
  <si>
    <r>
      <rPr>
        <sz val="10"/>
        <rFont val="宋体"/>
        <charset val="134"/>
      </rPr>
      <t>建成年月</t>
    </r>
  </si>
  <si>
    <r>
      <rPr>
        <sz val="8"/>
        <rFont val="宋体"/>
        <charset val="134"/>
      </rPr>
      <t>建筑面积体积㎡或</t>
    </r>
    <r>
      <rPr>
        <sz val="8"/>
        <rFont val="Times New Roman"/>
        <charset val="134"/>
      </rPr>
      <t>m</t>
    </r>
    <r>
      <rPr>
        <vertAlign val="superscript"/>
        <sz val="8"/>
        <rFont val="Times New Roman"/>
        <charset val="134"/>
      </rPr>
      <t>3</t>
    </r>
  </si>
  <si>
    <r>
      <rPr>
        <sz val="10"/>
        <rFont val="宋体"/>
        <charset val="134"/>
      </rPr>
      <t>成本单价</t>
    </r>
    <r>
      <rPr>
        <sz val="10"/>
        <rFont val="Times New Roman"/>
        <charset val="134"/>
      </rPr>
      <t>(</t>
    </r>
    <r>
      <rPr>
        <sz val="10"/>
        <rFont val="宋体"/>
        <charset val="134"/>
      </rPr>
      <t>元</t>
    </r>
    <r>
      <rPr>
        <sz val="10"/>
        <rFont val="Times New Roman"/>
        <charset val="134"/>
      </rPr>
      <t>/</t>
    </r>
    <r>
      <rPr>
        <sz val="10"/>
        <rFont val="宋体"/>
        <charset val="134"/>
      </rPr>
      <t>㎡</t>
    </r>
    <r>
      <rPr>
        <sz val="10"/>
        <rFont val="Times New Roman"/>
        <charset val="134"/>
      </rPr>
      <t>)</t>
    </r>
  </si>
  <si>
    <r>
      <rPr>
        <sz val="10"/>
        <rFont val="宋体"/>
        <charset val="134"/>
      </rPr>
      <t>评估单价</t>
    </r>
    <r>
      <rPr>
        <sz val="10"/>
        <rFont val="Times New Roman"/>
        <charset val="134"/>
      </rPr>
      <t>(</t>
    </r>
    <r>
      <rPr>
        <sz val="10"/>
        <rFont val="宋体"/>
        <charset val="134"/>
      </rPr>
      <t>元</t>
    </r>
    <r>
      <rPr>
        <sz val="10"/>
        <rFont val="Times New Roman"/>
        <charset val="134"/>
      </rPr>
      <t>/</t>
    </r>
    <r>
      <rPr>
        <sz val="10"/>
        <rFont val="宋体"/>
        <charset val="134"/>
      </rPr>
      <t>㎡</t>
    </r>
    <r>
      <rPr>
        <sz val="10"/>
        <rFont val="Times New Roman"/>
        <charset val="134"/>
      </rPr>
      <t>)</t>
    </r>
  </si>
  <si>
    <r>
      <rPr>
        <sz val="8"/>
        <rFont val="宋体"/>
        <charset val="134"/>
      </rPr>
      <t>成新率</t>
    </r>
    <r>
      <rPr>
        <sz val="8"/>
        <rFont val="Times New Roman"/>
        <charset val="134"/>
      </rPr>
      <t>%</t>
    </r>
  </si>
  <si>
    <r>
      <rPr>
        <sz val="10"/>
        <rFont val="宋体"/>
        <charset val="134"/>
      </rPr>
      <t>减：房屋建筑物减值准备</t>
    </r>
  </si>
  <si>
    <r>
      <rPr>
        <sz val="18"/>
        <rFont val="黑体"/>
        <charset val="134"/>
      </rPr>
      <t>固定资产</t>
    </r>
    <r>
      <rPr>
        <sz val="18"/>
        <rFont val="Times New Roman"/>
        <charset val="134"/>
      </rPr>
      <t>—</t>
    </r>
    <r>
      <rPr>
        <sz val="18"/>
        <rFont val="黑体"/>
        <charset val="134"/>
      </rPr>
      <t>构筑物及其他辅助设施评估明细表</t>
    </r>
  </si>
  <si>
    <r>
      <rPr>
        <sz val="10"/>
        <rFont val="宋体"/>
        <charset val="134"/>
      </rPr>
      <t>表</t>
    </r>
    <r>
      <rPr>
        <sz val="10"/>
        <rFont val="Times New Roman"/>
        <charset val="134"/>
      </rPr>
      <t>4-6-2</t>
    </r>
  </si>
  <si>
    <r>
      <rPr>
        <sz val="10"/>
        <rFont val="Times New Roman"/>
        <charset val="134"/>
      </rPr>
      <t xml:space="preserve"> </t>
    </r>
    <r>
      <rPr>
        <sz val="10"/>
        <rFont val="宋体"/>
        <charset val="134"/>
      </rPr>
      <t>名称</t>
    </r>
  </si>
  <si>
    <r>
      <rPr>
        <sz val="10"/>
        <rFont val="宋体"/>
        <charset val="134"/>
      </rPr>
      <t>结构</t>
    </r>
  </si>
  <si>
    <r>
      <rPr>
        <sz val="10"/>
        <rFont val="宋体"/>
        <charset val="134"/>
      </rPr>
      <t xml:space="preserve">长度
</t>
    </r>
    <r>
      <rPr>
        <sz val="10"/>
        <rFont val="Times New Roman"/>
        <charset val="134"/>
      </rPr>
      <t>(m)</t>
    </r>
  </si>
  <si>
    <r>
      <rPr>
        <sz val="10"/>
        <rFont val="宋体"/>
        <charset val="134"/>
      </rPr>
      <t xml:space="preserve">宽度
</t>
    </r>
    <r>
      <rPr>
        <sz val="10"/>
        <rFont val="Times New Roman"/>
        <charset val="134"/>
      </rPr>
      <t>(m)</t>
    </r>
  </si>
  <si>
    <r>
      <rPr>
        <sz val="10"/>
        <rFont val="宋体"/>
        <charset val="134"/>
      </rPr>
      <t>面积体积㎡或</t>
    </r>
    <r>
      <rPr>
        <sz val="10"/>
        <rFont val="Times New Roman"/>
        <charset val="134"/>
      </rPr>
      <t>m</t>
    </r>
    <r>
      <rPr>
        <vertAlign val="superscript"/>
        <sz val="10"/>
        <rFont val="Times New Roman"/>
        <charset val="134"/>
      </rPr>
      <t>3</t>
    </r>
  </si>
  <si>
    <r>
      <rPr>
        <sz val="10"/>
        <rFont val="宋体"/>
        <charset val="134"/>
      </rPr>
      <t>减：构筑物及其他辅助设施减值准备</t>
    </r>
  </si>
  <si>
    <r>
      <rPr>
        <sz val="18"/>
        <rFont val="黑体"/>
        <charset val="134"/>
      </rPr>
      <t>固定资产</t>
    </r>
    <r>
      <rPr>
        <sz val="18"/>
        <rFont val="Times New Roman"/>
        <charset val="134"/>
      </rPr>
      <t>—</t>
    </r>
    <r>
      <rPr>
        <sz val="18"/>
        <rFont val="黑体"/>
        <charset val="134"/>
      </rPr>
      <t>管道和沟槽评估明细表</t>
    </r>
  </si>
  <si>
    <r>
      <rPr>
        <sz val="10"/>
        <rFont val="宋体"/>
        <charset val="134"/>
      </rPr>
      <t>表</t>
    </r>
    <r>
      <rPr>
        <sz val="10"/>
        <rFont val="Times New Roman"/>
        <charset val="134"/>
      </rPr>
      <t>4-6-3</t>
    </r>
  </si>
  <si>
    <r>
      <rPr>
        <sz val="10"/>
        <rFont val="宋体"/>
        <charset val="134"/>
      </rPr>
      <t xml:space="preserve">漕深
</t>
    </r>
    <r>
      <rPr>
        <sz val="10"/>
        <rFont val="Times New Roman"/>
        <charset val="134"/>
      </rPr>
      <t>(m)</t>
    </r>
  </si>
  <si>
    <r>
      <rPr>
        <sz val="9"/>
        <rFont val="宋体"/>
        <charset val="134"/>
      </rPr>
      <t>沟宽</t>
    </r>
    <r>
      <rPr>
        <sz val="9"/>
        <rFont val="Times New Roman"/>
        <charset val="134"/>
      </rPr>
      <t>*</t>
    </r>
    <r>
      <rPr>
        <sz val="9"/>
        <rFont val="宋体"/>
        <charset val="134"/>
      </rPr>
      <t>沟厚</t>
    </r>
    <r>
      <rPr>
        <sz val="9"/>
        <rFont val="Times New Roman"/>
        <charset val="134"/>
      </rPr>
      <t xml:space="preserve">(mm*mm)
</t>
    </r>
    <r>
      <rPr>
        <sz val="9"/>
        <rFont val="宋体"/>
        <charset val="134"/>
      </rPr>
      <t>管径</t>
    </r>
    <r>
      <rPr>
        <sz val="9"/>
        <rFont val="Times New Roman"/>
        <charset val="134"/>
      </rPr>
      <t>*</t>
    </r>
    <r>
      <rPr>
        <sz val="9"/>
        <rFont val="宋体"/>
        <charset val="134"/>
      </rPr>
      <t>壁厚</t>
    </r>
    <r>
      <rPr>
        <sz val="9"/>
        <rFont val="Times New Roman"/>
        <charset val="134"/>
      </rPr>
      <t>(mm*mm)</t>
    </r>
  </si>
  <si>
    <r>
      <rPr>
        <sz val="10"/>
        <rFont val="宋体"/>
        <charset val="134"/>
      </rPr>
      <t>材质</t>
    </r>
  </si>
  <si>
    <r>
      <rPr>
        <sz val="10"/>
        <rFont val="宋体"/>
        <charset val="134"/>
      </rPr>
      <t>绝缘</t>
    </r>
    <r>
      <rPr>
        <sz val="10"/>
        <rFont val="Times New Roman"/>
        <charset val="134"/>
      </rPr>
      <t xml:space="preserve">    </t>
    </r>
    <r>
      <rPr>
        <sz val="10"/>
        <rFont val="宋体"/>
        <charset val="134"/>
      </rPr>
      <t>方式</t>
    </r>
  </si>
  <si>
    <r>
      <rPr>
        <sz val="9"/>
        <rFont val="宋体"/>
        <charset val="134"/>
      </rPr>
      <t>成新率</t>
    </r>
    <r>
      <rPr>
        <sz val="9"/>
        <rFont val="Times New Roman"/>
        <charset val="134"/>
      </rPr>
      <t>%</t>
    </r>
  </si>
  <si>
    <r>
      <rPr>
        <sz val="10"/>
        <rFont val="宋体"/>
        <charset val="134"/>
      </rPr>
      <t>减：管道和沟槽减值准备</t>
    </r>
  </si>
  <si>
    <r>
      <rPr>
        <sz val="18"/>
        <rFont val="黑体"/>
        <charset val="134"/>
      </rPr>
      <t>固定资产</t>
    </r>
    <r>
      <rPr>
        <sz val="18"/>
        <rFont val="Times New Roman"/>
        <charset val="134"/>
      </rPr>
      <t>—</t>
    </r>
    <r>
      <rPr>
        <sz val="18"/>
        <rFont val="黑体"/>
        <charset val="134"/>
      </rPr>
      <t>机器设备评估明细表</t>
    </r>
  </si>
  <si>
    <r>
      <rPr>
        <sz val="10"/>
        <rFont val="宋体"/>
        <charset val="134"/>
      </rPr>
      <t>表</t>
    </r>
    <r>
      <rPr>
        <sz val="10"/>
        <rFont val="Times New Roman"/>
        <charset val="134"/>
      </rPr>
      <t>4-6-4</t>
    </r>
  </si>
  <si>
    <r>
      <rPr>
        <sz val="10"/>
        <rFont val="宋体"/>
        <charset val="134"/>
      </rPr>
      <t>设备</t>
    </r>
    <r>
      <rPr>
        <sz val="10"/>
        <rFont val="Times New Roman"/>
        <charset val="134"/>
      </rPr>
      <t xml:space="preserve">    </t>
    </r>
    <r>
      <rPr>
        <sz val="10"/>
        <rFont val="宋体"/>
        <charset val="134"/>
      </rPr>
      <t>编号</t>
    </r>
  </si>
  <si>
    <r>
      <rPr>
        <sz val="10"/>
        <rFont val="宋体"/>
        <charset val="134"/>
      </rPr>
      <t>设备名称</t>
    </r>
  </si>
  <si>
    <r>
      <rPr>
        <sz val="10"/>
        <rFont val="宋体"/>
        <charset val="134"/>
      </rPr>
      <t>生产厂家</t>
    </r>
  </si>
  <si>
    <r>
      <rPr>
        <sz val="10"/>
        <rFont val="宋体"/>
        <charset val="134"/>
      </rPr>
      <t>购置日期</t>
    </r>
  </si>
  <si>
    <r>
      <rPr>
        <sz val="10"/>
        <rFont val="宋体"/>
        <charset val="134"/>
      </rPr>
      <t>评估价值</t>
    </r>
    <r>
      <rPr>
        <sz val="10"/>
        <rFont val="Times New Roman"/>
        <charset val="134"/>
      </rPr>
      <t xml:space="preserve">
</t>
    </r>
  </si>
  <si>
    <r>
      <rPr>
        <sz val="10"/>
        <rFont val="宋体"/>
        <charset val="134"/>
      </rPr>
      <t>拆除费</t>
    </r>
  </si>
  <si>
    <r>
      <rPr>
        <sz val="10"/>
        <rFont val="宋体"/>
        <charset val="134"/>
      </rPr>
      <t>评估值</t>
    </r>
  </si>
  <si>
    <t>030001</t>
  </si>
  <si>
    <t>联想电脑</t>
  </si>
  <si>
    <t>扬天</t>
  </si>
  <si>
    <t>联想（北京）有限公司</t>
  </si>
  <si>
    <t>台</t>
  </si>
  <si>
    <t>030005</t>
  </si>
  <si>
    <t>联想扬天一体机（两台）</t>
  </si>
  <si>
    <t>S500</t>
  </si>
  <si>
    <t>070001</t>
  </si>
  <si>
    <t>水果操作架</t>
  </si>
  <si>
    <t>无厂家（自制）</t>
  </si>
  <si>
    <t>030006</t>
  </si>
  <si>
    <t>监控器</t>
  </si>
  <si>
    <t>找不到厂家</t>
  </si>
  <si>
    <t>040002</t>
  </si>
  <si>
    <t>喷淋冷却隧道</t>
  </si>
  <si>
    <t>DLCT02.00</t>
  </si>
  <si>
    <t>广州达意隆包装机械股份有限公司</t>
  </si>
  <si>
    <t>040003</t>
  </si>
  <si>
    <t>套标机</t>
  </si>
  <si>
    <t>SPC-250B</t>
  </si>
  <si>
    <t>上海沛愉机械制造有限公司</t>
  </si>
  <si>
    <t>040004</t>
  </si>
  <si>
    <t>热灌装四合一机</t>
  </si>
  <si>
    <t>DRSO8E-12000（32*15*32*8）</t>
  </si>
  <si>
    <t>040005</t>
  </si>
  <si>
    <t>带动力输送链</t>
  </si>
  <si>
    <t>165米</t>
  </si>
  <si>
    <t>040007</t>
  </si>
  <si>
    <t>溶糖系统</t>
  </si>
  <si>
    <t>DSD2Z</t>
  </si>
  <si>
    <t>040008</t>
  </si>
  <si>
    <t>热水系统</t>
  </si>
  <si>
    <t>DHW4Z</t>
  </si>
  <si>
    <t>040009</t>
  </si>
  <si>
    <t>CTP系统</t>
  </si>
  <si>
    <t>DSA2Z</t>
  </si>
  <si>
    <t>040010</t>
  </si>
  <si>
    <t>管件</t>
  </si>
  <si>
    <t>040011</t>
  </si>
  <si>
    <t>送盖洗盖机</t>
  </si>
  <si>
    <t>040012</t>
  </si>
  <si>
    <t>调配系统</t>
  </si>
  <si>
    <t>DBD8Z</t>
  </si>
  <si>
    <t>040013</t>
  </si>
  <si>
    <t>UHT系统</t>
  </si>
  <si>
    <t>DTUHT8、巴氏消菌机DTHTST15</t>
  </si>
  <si>
    <t>040014</t>
  </si>
  <si>
    <t>倒瓶杀菌链</t>
  </si>
  <si>
    <t>DDP06-12000</t>
  </si>
  <si>
    <t>040015</t>
  </si>
  <si>
    <t>控制系统</t>
  </si>
  <si>
    <t>雷子克（广州）电气设备有限公司</t>
  </si>
  <si>
    <t>040016</t>
  </si>
  <si>
    <t>油墨喷码机</t>
  </si>
  <si>
    <t>A200+</t>
  </si>
  <si>
    <t>多米诺喷码技术有限公司</t>
  </si>
  <si>
    <t>040017</t>
  </si>
  <si>
    <t>灯检箱</t>
  </si>
  <si>
    <t>040018</t>
  </si>
  <si>
    <t>吹干机</t>
  </si>
  <si>
    <t>040019</t>
  </si>
  <si>
    <t>风道</t>
  </si>
  <si>
    <t>12米</t>
  </si>
  <si>
    <t>040020</t>
  </si>
  <si>
    <t>简易人工上瓶平台</t>
  </si>
  <si>
    <t>040021</t>
  </si>
  <si>
    <t>胶带式封箱机</t>
  </si>
  <si>
    <t>温州联合电气有限公司</t>
  </si>
  <si>
    <t>040022</t>
  </si>
  <si>
    <t>水处理</t>
  </si>
  <si>
    <t>多介质过滤器DTL-DNL-180、活性碳过滤器DTL-DNH-180、储水罐DHG-20等套件</t>
  </si>
  <si>
    <t>040023</t>
  </si>
  <si>
    <t>日立冷式冷水机组</t>
  </si>
  <si>
    <t>RCU200WHZ</t>
  </si>
  <si>
    <t>日立集团</t>
  </si>
  <si>
    <t>040024</t>
  </si>
  <si>
    <t>广一冷却水泵</t>
  </si>
  <si>
    <t>广州广一泵业有限公司</t>
  </si>
  <si>
    <t>040025</t>
  </si>
  <si>
    <t>康明圆型逆流式冷却塔</t>
  </si>
  <si>
    <t>广东康明空调设备有限公司</t>
  </si>
  <si>
    <t>040028</t>
  </si>
  <si>
    <t>叉车</t>
  </si>
  <si>
    <t>CPC30H</t>
  </si>
  <si>
    <t>厦门厦工叉车有限公司</t>
  </si>
  <si>
    <t>040029</t>
  </si>
  <si>
    <t>不锈钢提升机</t>
  </si>
  <si>
    <t>广州西力机械有限公司</t>
  </si>
  <si>
    <t>2011-12</t>
  </si>
  <si>
    <t>040030</t>
  </si>
  <si>
    <t>灌装间</t>
  </si>
  <si>
    <t>2010-12</t>
  </si>
  <si>
    <t>040031</t>
  </si>
  <si>
    <t>双头灌装机</t>
  </si>
  <si>
    <t>JP-AF-2-200</t>
  </si>
  <si>
    <t>上海加派机械科技有限公司</t>
  </si>
  <si>
    <t>040032</t>
  </si>
  <si>
    <t>空压机</t>
  </si>
  <si>
    <t>广州灵格压缩机制造有限公司</t>
  </si>
  <si>
    <t>040033</t>
  </si>
  <si>
    <t>喷码机</t>
  </si>
  <si>
    <t>A100</t>
  </si>
  <si>
    <t>040034</t>
  </si>
  <si>
    <t>冷饮水箱及冷冻机组</t>
  </si>
  <si>
    <t>浙江北峰制冷设备有限公司</t>
  </si>
  <si>
    <t>040035</t>
  </si>
  <si>
    <t>二氧化碳过滤器</t>
  </si>
  <si>
    <t>60L</t>
  </si>
  <si>
    <t>张家港市帅飞饮料机械有限公司</t>
  </si>
  <si>
    <t>040036</t>
  </si>
  <si>
    <t>冷水机组</t>
  </si>
  <si>
    <t>广州日立冷机有限公司</t>
  </si>
  <si>
    <t>040037</t>
  </si>
  <si>
    <t>盐碘设备（配电柜、电缆）</t>
  </si>
  <si>
    <t>XL-21-700X1700</t>
  </si>
  <si>
    <t>温州鸿创食品机械有限公司</t>
  </si>
  <si>
    <t>040040</t>
  </si>
  <si>
    <t>水处理臭氧消毒装置</t>
  </si>
  <si>
    <t>反渗透装置DRO-12-I、XY-100A、储水罐DHG-10等套件</t>
  </si>
  <si>
    <t>010002</t>
  </si>
  <si>
    <t>空压机房圈闸门</t>
  </si>
  <si>
    <t>040043</t>
  </si>
  <si>
    <t>“宏星”水冷箱式工业冷水机组</t>
  </si>
  <si>
    <t>20STB-10WCI3</t>
  </si>
  <si>
    <t>广州恒星冷冻机械制造有限公司</t>
  </si>
  <si>
    <t>040044</t>
  </si>
  <si>
    <t>热收缩膜包机</t>
  </si>
  <si>
    <t>BDK-MB12A</t>
  </si>
  <si>
    <t>040045</t>
  </si>
  <si>
    <t>中压卧式三机组6/40</t>
  </si>
  <si>
    <t>3-83SH-2240</t>
  </si>
  <si>
    <t>南京尚爱机电有限公司</t>
  </si>
  <si>
    <t>040046</t>
  </si>
  <si>
    <t>标准型冷冻干燥机</t>
  </si>
  <si>
    <t>LG-6.0/4.0</t>
  </si>
  <si>
    <t>040047</t>
  </si>
  <si>
    <t>高效精密过滤器</t>
  </si>
  <si>
    <t>JG-6.0/1.4-4.0</t>
  </si>
  <si>
    <t>040048</t>
  </si>
  <si>
    <t>储气罐</t>
  </si>
  <si>
    <t>C-1.0/40</t>
  </si>
  <si>
    <t>金坛市安顺压力容器制造有限公司</t>
  </si>
  <si>
    <t>040049</t>
  </si>
  <si>
    <t>高效后冷却器</t>
  </si>
  <si>
    <t>HL-6.0/1.4-4.0</t>
  </si>
  <si>
    <t>040050</t>
  </si>
  <si>
    <t>高效除油器</t>
  </si>
  <si>
    <t>YC-6.0/1.4-4.0</t>
  </si>
  <si>
    <t>上海飞机实业集团有限公司</t>
  </si>
  <si>
    <t>040051</t>
  </si>
  <si>
    <t>040055</t>
  </si>
  <si>
    <t>040053</t>
  </si>
  <si>
    <t>040054</t>
  </si>
  <si>
    <t>金诺牌饮料混合机</t>
  </si>
  <si>
    <t>QHS5000</t>
  </si>
  <si>
    <t>040056</t>
  </si>
  <si>
    <t>金诺牌洗瓶等压灌装旋盖一体包装机</t>
  </si>
  <si>
    <t>JN32-32-10D</t>
  </si>
  <si>
    <t>070006</t>
  </si>
  <si>
    <t>农药残留快速测试仪</t>
  </si>
  <si>
    <t>GNSPR-8D</t>
  </si>
  <si>
    <t>广州绿州生化科技有限公司</t>
  </si>
  <si>
    <t>070011</t>
  </si>
  <si>
    <t>夹层锅</t>
  </si>
  <si>
    <t>400L可倾</t>
  </si>
  <si>
    <t>重庆市长寿湖机械制造有限公司</t>
  </si>
  <si>
    <t>040062</t>
  </si>
  <si>
    <t>真空上料机</t>
  </si>
  <si>
    <t>Tetra Pak</t>
  </si>
  <si>
    <t>070014</t>
  </si>
  <si>
    <t>蒸汽管道</t>
  </si>
  <si>
    <t>040074</t>
  </si>
  <si>
    <t>均质机</t>
  </si>
  <si>
    <t>60-6S</t>
  </si>
  <si>
    <t>上海东华高压均质机机厂</t>
  </si>
  <si>
    <t>030010</t>
  </si>
  <si>
    <t>臭氧发生器</t>
  </si>
  <si>
    <t>XY-100A</t>
  </si>
  <si>
    <t>江苏省泰兴市环保机械厂</t>
  </si>
  <si>
    <t>040026</t>
  </si>
  <si>
    <t>7000B-3.5S</t>
  </si>
  <si>
    <t>040093</t>
  </si>
  <si>
    <t>辅料系统</t>
  </si>
  <si>
    <t>DHS1Z</t>
  </si>
  <si>
    <t>040100</t>
  </si>
  <si>
    <t>组袋式过滤器</t>
  </si>
  <si>
    <t xml:space="preserve">DBF（091004）、缓冲罐重量750KG </t>
  </si>
  <si>
    <t>040101</t>
  </si>
  <si>
    <t>FHOGD-37F</t>
  </si>
  <si>
    <t>上海飞和压缩机制造有限公司</t>
  </si>
  <si>
    <t>040102</t>
  </si>
  <si>
    <t>纯净水吹瓶机模具</t>
  </si>
  <si>
    <t>040103</t>
  </si>
  <si>
    <t>橙爽吹瓶机模具</t>
  </si>
  <si>
    <t>040106</t>
  </si>
  <si>
    <t>风道输送线（带）</t>
  </si>
  <si>
    <t>湖南普天科比特电子科技有限公司</t>
  </si>
  <si>
    <t>070016</t>
  </si>
  <si>
    <t>防雷装置</t>
  </si>
  <si>
    <t>040108</t>
  </si>
  <si>
    <t>三合一含气罐装机</t>
  </si>
  <si>
    <t>24-26-8</t>
  </si>
  <si>
    <t>030013</t>
  </si>
  <si>
    <t>监控设备一套</t>
  </si>
  <si>
    <t>套</t>
  </si>
  <si>
    <t>040109</t>
  </si>
  <si>
    <t>全自动吹瓶机</t>
  </si>
  <si>
    <t>广州西力XLB-08C</t>
  </si>
  <si>
    <t>吹瓶机配件</t>
  </si>
  <si>
    <t>030002</t>
  </si>
  <si>
    <t>打印机（税控用）</t>
  </si>
  <si>
    <t>030003</t>
  </si>
  <si>
    <t>惠普打印机</t>
  </si>
  <si>
    <t>hp laserJef p1007</t>
  </si>
  <si>
    <t>惠普公司</t>
  </si>
  <si>
    <t>030004</t>
  </si>
  <si>
    <t>联想扬天笔记本</t>
  </si>
  <si>
    <t>B460A380</t>
  </si>
  <si>
    <t>030009</t>
  </si>
  <si>
    <t>创维32寸液晶电视</t>
  </si>
  <si>
    <t>创维32K03HR</t>
  </si>
  <si>
    <t>创维集团有限公司</t>
  </si>
  <si>
    <r>
      <rPr>
        <sz val="10"/>
        <rFont val="宋体"/>
        <charset val="134"/>
      </rPr>
      <t>减：机器设备减值准备</t>
    </r>
  </si>
  <si>
    <r>
      <rPr>
        <sz val="18"/>
        <rFont val="黑体"/>
        <charset val="134"/>
      </rPr>
      <t>固定资产</t>
    </r>
    <r>
      <rPr>
        <sz val="18"/>
        <rFont val="Times New Roman"/>
        <charset val="134"/>
      </rPr>
      <t>—</t>
    </r>
    <r>
      <rPr>
        <sz val="18"/>
        <rFont val="黑体"/>
        <charset val="134"/>
      </rPr>
      <t>车辆评估明细表</t>
    </r>
  </si>
  <si>
    <r>
      <rPr>
        <sz val="10"/>
        <rFont val="宋体"/>
        <charset val="134"/>
      </rPr>
      <t>表</t>
    </r>
    <r>
      <rPr>
        <sz val="10"/>
        <rFont val="Times New Roman"/>
        <charset val="134"/>
      </rPr>
      <t>4-6-5</t>
    </r>
  </si>
  <si>
    <r>
      <rPr>
        <sz val="10"/>
        <rFont val="宋体"/>
        <charset val="134"/>
      </rPr>
      <t>车辆牌号</t>
    </r>
  </si>
  <si>
    <r>
      <rPr>
        <sz val="10"/>
        <rFont val="宋体"/>
        <charset val="134"/>
      </rPr>
      <t xml:space="preserve">车辆名称
</t>
    </r>
  </si>
  <si>
    <r>
      <rPr>
        <sz val="10"/>
        <rFont val="宋体"/>
        <charset val="134"/>
      </rPr>
      <t>已行驶里程</t>
    </r>
    <r>
      <rPr>
        <sz val="10"/>
        <rFont val="Times New Roman"/>
        <charset val="134"/>
      </rPr>
      <t>(</t>
    </r>
    <r>
      <rPr>
        <sz val="10"/>
        <rFont val="宋体"/>
        <charset val="134"/>
      </rPr>
      <t>公里</t>
    </r>
    <r>
      <rPr>
        <sz val="10"/>
        <rFont val="Times New Roman"/>
        <charset val="134"/>
      </rPr>
      <t>)</t>
    </r>
  </si>
  <si>
    <r>
      <rPr>
        <sz val="10"/>
        <rFont val="宋体"/>
        <charset val="134"/>
      </rPr>
      <t>辆</t>
    </r>
  </si>
  <si>
    <r>
      <rPr>
        <sz val="10"/>
        <rFont val="宋体"/>
        <charset val="134"/>
      </rPr>
      <t>减：车辆减值准备</t>
    </r>
  </si>
  <si>
    <r>
      <rPr>
        <sz val="18"/>
        <rFont val="黑体"/>
        <charset val="134"/>
      </rPr>
      <t>固定资产</t>
    </r>
    <r>
      <rPr>
        <sz val="18"/>
        <rFont val="Times New Roman"/>
        <charset val="134"/>
      </rPr>
      <t>—</t>
    </r>
    <r>
      <rPr>
        <sz val="18"/>
        <rFont val="黑体"/>
        <charset val="134"/>
      </rPr>
      <t>电子设备评估明细表</t>
    </r>
  </si>
  <si>
    <r>
      <rPr>
        <sz val="10"/>
        <rFont val="宋体"/>
        <charset val="134"/>
      </rPr>
      <t>表</t>
    </r>
    <r>
      <rPr>
        <sz val="10"/>
        <rFont val="Times New Roman"/>
        <charset val="134"/>
      </rPr>
      <t>4-6-6</t>
    </r>
  </si>
  <si>
    <r>
      <rPr>
        <sz val="10"/>
        <rFont val="宋体"/>
        <charset val="134"/>
      </rPr>
      <t>设备
编号</t>
    </r>
  </si>
  <si>
    <r>
      <rPr>
        <sz val="10"/>
        <rFont val="宋体"/>
        <charset val="134"/>
      </rPr>
      <t>减：电子设备减值准备</t>
    </r>
  </si>
  <si>
    <r>
      <rPr>
        <sz val="18"/>
        <rFont val="黑体"/>
        <charset val="134"/>
      </rPr>
      <t>固定资产</t>
    </r>
    <r>
      <rPr>
        <sz val="18"/>
        <rFont val="Times New Roman"/>
        <charset val="134"/>
      </rPr>
      <t>—</t>
    </r>
    <r>
      <rPr>
        <sz val="18"/>
        <rFont val="黑体"/>
        <charset val="134"/>
      </rPr>
      <t>土地评估明细表</t>
    </r>
  </si>
  <si>
    <r>
      <rPr>
        <sz val="10"/>
        <rFont val="宋体"/>
        <charset val="134"/>
      </rPr>
      <t>表</t>
    </r>
    <r>
      <rPr>
        <sz val="10"/>
        <rFont val="Times New Roman"/>
        <charset val="134"/>
      </rPr>
      <t>4-6-7</t>
    </r>
  </si>
  <si>
    <r>
      <rPr>
        <sz val="10"/>
        <rFont val="宋体"/>
        <charset val="134"/>
      </rPr>
      <t>土地权证编号</t>
    </r>
  </si>
  <si>
    <r>
      <rPr>
        <sz val="10"/>
        <rFont val="宋体"/>
        <charset val="134"/>
      </rPr>
      <t>宗地名称</t>
    </r>
  </si>
  <si>
    <r>
      <rPr>
        <sz val="10"/>
        <rFont val="宋体"/>
        <charset val="134"/>
      </rPr>
      <t>土地位置</t>
    </r>
  </si>
  <si>
    <r>
      <rPr>
        <sz val="10"/>
        <rFont val="宋体"/>
        <charset val="134"/>
      </rPr>
      <t>取得日期</t>
    </r>
  </si>
  <si>
    <r>
      <rPr>
        <sz val="9"/>
        <rFont val="宋体"/>
        <charset val="134"/>
      </rPr>
      <t>用地</t>
    </r>
    <r>
      <rPr>
        <sz val="9"/>
        <rFont val="Times New Roman"/>
        <charset val="134"/>
      </rPr>
      <t xml:space="preserve">   </t>
    </r>
    <r>
      <rPr>
        <sz val="9"/>
        <rFont val="宋体"/>
        <charset val="134"/>
      </rPr>
      <t>性质</t>
    </r>
  </si>
  <si>
    <r>
      <rPr>
        <sz val="9"/>
        <rFont val="宋体"/>
        <charset val="134"/>
      </rPr>
      <t>土地</t>
    </r>
    <r>
      <rPr>
        <sz val="9"/>
        <rFont val="Times New Roman"/>
        <charset val="134"/>
      </rPr>
      <t xml:space="preserve">    </t>
    </r>
    <r>
      <rPr>
        <sz val="9"/>
        <rFont val="宋体"/>
        <charset val="134"/>
      </rPr>
      <t>用途</t>
    </r>
  </si>
  <si>
    <r>
      <rPr>
        <sz val="10"/>
        <rFont val="宋体"/>
        <charset val="134"/>
      </rPr>
      <t>终止日期</t>
    </r>
  </si>
  <si>
    <r>
      <rPr>
        <sz val="10"/>
        <rFont val="宋体"/>
        <charset val="134"/>
      </rPr>
      <t>开发程度</t>
    </r>
  </si>
  <si>
    <r>
      <rPr>
        <sz val="10"/>
        <rFont val="宋体"/>
        <charset val="134"/>
      </rPr>
      <t>面积</t>
    </r>
    <r>
      <rPr>
        <sz val="10"/>
        <rFont val="Times New Roman"/>
        <charset val="134"/>
      </rPr>
      <t>(</t>
    </r>
    <r>
      <rPr>
        <sz val="10"/>
        <rFont val="宋体"/>
        <charset val="134"/>
      </rPr>
      <t>㎡</t>
    </r>
    <r>
      <rPr>
        <sz val="10"/>
        <rFont val="Times New Roman"/>
        <charset val="134"/>
      </rPr>
      <t>)</t>
    </r>
  </si>
  <si>
    <r>
      <rPr>
        <sz val="10"/>
        <rFont val="宋体"/>
        <charset val="134"/>
      </rPr>
      <t>合</t>
    </r>
    <r>
      <rPr>
        <sz val="10"/>
        <rFont val="Times New Roman"/>
        <charset val="134"/>
      </rPr>
      <t xml:space="preserve"> </t>
    </r>
    <r>
      <rPr>
        <sz val="10"/>
        <rFont val="宋体"/>
        <charset val="134"/>
      </rPr>
      <t>计</t>
    </r>
  </si>
  <si>
    <r>
      <rPr>
        <sz val="18"/>
        <rFont val="黑体"/>
        <charset val="134"/>
      </rPr>
      <t>固定资产清理评估明细表</t>
    </r>
  </si>
  <si>
    <r>
      <rPr>
        <sz val="10"/>
        <rFont val="宋体"/>
        <charset val="134"/>
      </rPr>
      <t>表</t>
    </r>
    <r>
      <rPr>
        <sz val="10"/>
        <rFont val="Times New Roman"/>
        <charset val="134"/>
      </rPr>
      <t>4-6-8</t>
    </r>
  </si>
  <si>
    <r>
      <rPr>
        <sz val="10"/>
        <rFont val="宋体"/>
        <charset val="134"/>
      </rPr>
      <t>待处理资产名称</t>
    </r>
  </si>
  <si>
    <r>
      <rPr>
        <sz val="9"/>
        <rFont val="宋体"/>
        <charset val="134"/>
      </rPr>
      <t>是否存</t>
    </r>
    <r>
      <rPr>
        <sz val="9"/>
        <rFont val="Times New Roman"/>
        <charset val="134"/>
      </rPr>
      <t xml:space="preserve">     </t>
    </r>
    <r>
      <rPr>
        <sz val="9"/>
        <rFont val="宋体"/>
        <charset val="134"/>
      </rPr>
      <t>在实物</t>
    </r>
  </si>
  <si>
    <t>在基准日至填表日期间是否已处置</t>
  </si>
  <si>
    <t>已确定的处置净收入额</t>
  </si>
  <si>
    <r>
      <rPr>
        <sz val="18"/>
        <rFont val="黑体"/>
        <charset val="134"/>
      </rPr>
      <t>在建工程评估汇总表</t>
    </r>
  </si>
  <si>
    <r>
      <rPr>
        <sz val="10"/>
        <rFont val="宋体"/>
        <charset val="134"/>
      </rPr>
      <t>表</t>
    </r>
    <r>
      <rPr>
        <sz val="10"/>
        <rFont val="Times New Roman"/>
        <charset val="134"/>
      </rPr>
      <t>4-7</t>
    </r>
  </si>
  <si>
    <t>4-7-1</t>
  </si>
  <si>
    <r>
      <rPr>
        <sz val="10"/>
        <rFont val="宋体"/>
        <charset val="134"/>
      </rPr>
      <t>在建工程</t>
    </r>
    <r>
      <rPr>
        <sz val="10"/>
        <rFont val="Times New Roman"/>
        <charset val="134"/>
      </rPr>
      <t>—</t>
    </r>
    <r>
      <rPr>
        <sz val="10"/>
        <rFont val="宋体"/>
        <charset val="134"/>
      </rPr>
      <t>土建工程</t>
    </r>
  </si>
  <si>
    <t>4-7-2</t>
  </si>
  <si>
    <r>
      <rPr>
        <sz val="10"/>
        <rFont val="宋体"/>
        <charset val="134"/>
      </rPr>
      <t>在建工程</t>
    </r>
    <r>
      <rPr>
        <sz val="10"/>
        <rFont val="Times New Roman"/>
        <charset val="134"/>
      </rPr>
      <t>—</t>
    </r>
    <r>
      <rPr>
        <sz val="10"/>
        <rFont val="宋体"/>
        <charset val="134"/>
      </rPr>
      <t>设备安装工程</t>
    </r>
  </si>
  <si>
    <t>4-7-3</t>
  </si>
  <si>
    <r>
      <rPr>
        <sz val="10"/>
        <rFont val="宋体"/>
        <charset val="134"/>
      </rPr>
      <t>工程物资</t>
    </r>
  </si>
  <si>
    <t>在建工程合计</t>
  </si>
  <si>
    <t>减：在建工程减值准备</t>
  </si>
  <si>
    <r>
      <rPr>
        <sz val="10"/>
        <rFont val="宋体"/>
        <charset val="134"/>
      </rPr>
      <t>在建工程净额合计</t>
    </r>
  </si>
  <si>
    <r>
      <rPr>
        <sz val="18"/>
        <rFont val="黑体"/>
        <charset val="134"/>
      </rPr>
      <t>在建工程</t>
    </r>
    <r>
      <rPr>
        <sz val="18"/>
        <rFont val="Times New Roman"/>
        <charset val="134"/>
      </rPr>
      <t>—</t>
    </r>
    <r>
      <rPr>
        <sz val="18"/>
        <rFont val="黑体"/>
        <charset val="134"/>
      </rPr>
      <t>土建工程评估明细表</t>
    </r>
  </si>
  <si>
    <r>
      <rPr>
        <sz val="10"/>
        <rFont val="宋体"/>
        <charset val="134"/>
      </rPr>
      <t>表</t>
    </r>
    <r>
      <rPr>
        <sz val="10"/>
        <rFont val="Times New Roman"/>
        <charset val="134"/>
      </rPr>
      <t>4-7-1</t>
    </r>
  </si>
  <si>
    <r>
      <rPr>
        <sz val="10"/>
        <rFont val="宋体"/>
        <charset val="134"/>
      </rPr>
      <t>项目名称</t>
    </r>
  </si>
  <si>
    <r>
      <rPr>
        <sz val="9"/>
        <rFont val="宋体"/>
        <charset val="134"/>
      </rPr>
      <t>建筑面积</t>
    </r>
    <r>
      <rPr>
        <sz val="9"/>
        <rFont val="Times New Roman"/>
        <charset val="134"/>
      </rPr>
      <t xml:space="preserve">       /</t>
    </r>
    <r>
      <rPr>
        <sz val="9"/>
        <rFont val="宋体"/>
        <charset val="134"/>
      </rPr>
      <t>容积</t>
    </r>
  </si>
  <si>
    <r>
      <rPr>
        <sz val="10"/>
        <rFont val="宋体"/>
        <charset val="134"/>
      </rPr>
      <t>开工日期</t>
    </r>
  </si>
  <si>
    <r>
      <rPr>
        <sz val="9"/>
        <rFont val="宋体"/>
        <charset val="134"/>
      </rPr>
      <t>预计完工</t>
    </r>
    <r>
      <rPr>
        <sz val="9"/>
        <rFont val="Times New Roman"/>
        <charset val="134"/>
      </rPr>
      <t xml:space="preserve">   </t>
    </r>
    <r>
      <rPr>
        <sz val="9"/>
        <rFont val="宋体"/>
        <charset val="134"/>
      </rPr>
      <t>日期</t>
    </r>
  </si>
  <si>
    <r>
      <rPr>
        <sz val="9"/>
        <rFont val="宋体"/>
        <charset val="134"/>
      </rPr>
      <t>形象进度</t>
    </r>
    <r>
      <rPr>
        <sz val="9"/>
        <rFont val="Times New Roman"/>
        <charset val="134"/>
      </rPr>
      <t xml:space="preserve">   </t>
    </r>
    <r>
      <rPr>
        <sz val="9"/>
        <rFont val="宋体"/>
        <charset val="134"/>
      </rPr>
      <t>（</t>
    </r>
    <r>
      <rPr>
        <sz val="9"/>
        <rFont val="Times New Roman"/>
        <charset val="134"/>
      </rPr>
      <t>%</t>
    </r>
    <r>
      <rPr>
        <sz val="9"/>
        <rFont val="宋体"/>
        <charset val="134"/>
      </rPr>
      <t>）</t>
    </r>
  </si>
  <si>
    <r>
      <rPr>
        <sz val="9"/>
        <rFont val="宋体"/>
        <charset val="134"/>
      </rPr>
      <t>付款比例</t>
    </r>
    <r>
      <rPr>
        <sz val="9"/>
        <rFont val="Times New Roman"/>
        <charset val="134"/>
      </rPr>
      <t xml:space="preserve">   </t>
    </r>
    <r>
      <rPr>
        <sz val="9"/>
        <rFont val="宋体"/>
        <charset val="134"/>
      </rPr>
      <t>（</t>
    </r>
    <r>
      <rPr>
        <sz val="9"/>
        <rFont val="Times New Roman"/>
        <charset val="134"/>
      </rPr>
      <t>%</t>
    </r>
    <r>
      <rPr>
        <sz val="9"/>
        <rFont val="宋体"/>
        <charset val="134"/>
      </rPr>
      <t>）</t>
    </r>
  </si>
  <si>
    <r>
      <rPr>
        <sz val="10"/>
        <rFont val="宋体"/>
        <charset val="134"/>
      </rPr>
      <t>减：土建工程减值准备</t>
    </r>
  </si>
  <si>
    <r>
      <rPr>
        <sz val="18"/>
        <rFont val="黑体"/>
        <charset val="134"/>
      </rPr>
      <t>在建工程</t>
    </r>
    <r>
      <rPr>
        <sz val="18"/>
        <rFont val="Times New Roman"/>
        <charset val="134"/>
      </rPr>
      <t>—</t>
    </r>
    <r>
      <rPr>
        <sz val="18"/>
        <rFont val="黑体"/>
        <charset val="134"/>
      </rPr>
      <t>设备安装工程评估明细表</t>
    </r>
  </si>
  <si>
    <r>
      <rPr>
        <sz val="10"/>
        <rFont val="宋体"/>
        <charset val="134"/>
      </rPr>
      <t>表</t>
    </r>
    <r>
      <rPr>
        <sz val="10"/>
        <rFont val="Times New Roman"/>
        <charset val="134"/>
      </rPr>
      <t>4-7-2</t>
    </r>
  </si>
  <si>
    <r>
      <rPr>
        <sz val="10"/>
        <rFont val="宋体"/>
        <charset val="134"/>
      </rPr>
      <t>预计完
工日期</t>
    </r>
  </si>
  <si>
    <r>
      <rPr>
        <sz val="10"/>
        <rFont val="宋体"/>
        <charset val="134"/>
      </rPr>
      <t>设备费</t>
    </r>
  </si>
  <si>
    <r>
      <rPr>
        <sz val="10"/>
        <rFont val="宋体"/>
        <charset val="134"/>
      </rPr>
      <t>资金成本</t>
    </r>
  </si>
  <si>
    <r>
      <rPr>
        <sz val="10"/>
        <rFont val="宋体"/>
        <charset val="134"/>
      </rPr>
      <t>安装费及其他</t>
    </r>
  </si>
  <si>
    <r>
      <rPr>
        <sz val="10"/>
        <rFont val="宋体"/>
        <charset val="134"/>
      </rPr>
      <t>减：设备安装工程减值准备</t>
    </r>
  </si>
  <si>
    <r>
      <rPr>
        <sz val="18"/>
        <rFont val="黑体"/>
        <charset val="134"/>
      </rPr>
      <t>工程物资评估明细表</t>
    </r>
  </si>
  <si>
    <r>
      <rPr>
        <sz val="10"/>
        <rFont val="宋体"/>
        <charset val="134"/>
      </rPr>
      <t>表</t>
    </r>
    <r>
      <rPr>
        <sz val="10"/>
        <rFont val="Times New Roman"/>
        <charset val="134"/>
      </rPr>
      <t>4-7-3</t>
    </r>
  </si>
  <si>
    <r>
      <rPr>
        <sz val="10"/>
        <rFont val="宋体"/>
        <charset val="134"/>
      </rPr>
      <t>工程项目</t>
    </r>
  </si>
  <si>
    <r>
      <rPr>
        <sz val="10"/>
        <rFont val="宋体"/>
        <charset val="134"/>
      </rPr>
      <t>计量
单位</t>
    </r>
  </si>
  <si>
    <r>
      <rPr>
        <sz val="10"/>
        <rFont val="宋体"/>
        <charset val="134"/>
      </rPr>
      <t>减：工程物资减值准备</t>
    </r>
  </si>
  <si>
    <r>
      <rPr>
        <sz val="18"/>
        <rFont val="黑体"/>
        <charset val="134"/>
      </rPr>
      <t>生产性生物资产评估明细表</t>
    </r>
  </si>
  <si>
    <r>
      <rPr>
        <sz val="10"/>
        <rFont val="宋体"/>
        <charset val="134"/>
      </rPr>
      <t>表</t>
    </r>
    <r>
      <rPr>
        <sz val="10"/>
        <rFont val="Times New Roman"/>
        <charset val="134"/>
      </rPr>
      <t>4-8</t>
    </r>
  </si>
  <si>
    <r>
      <rPr>
        <sz val="10"/>
        <rFont val="宋体"/>
        <charset val="134"/>
      </rPr>
      <t>规格</t>
    </r>
  </si>
  <si>
    <r>
      <rPr>
        <sz val="10"/>
        <rFont val="宋体"/>
        <charset val="134"/>
      </rPr>
      <t>种类</t>
    </r>
    <r>
      <rPr>
        <sz val="10"/>
        <rFont val="Times New Roman"/>
        <charset val="134"/>
      </rPr>
      <t>/</t>
    </r>
    <r>
      <rPr>
        <sz val="10"/>
        <rFont val="宋体"/>
        <charset val="134"/>
      </rPr>
      <t>群别</t>
    </r>
  </si>
  <si>
    <r>
      <rPr>
        <sz val="10"/>
        <rFont val="宋体"/>
        <charset val="134"/>
      </rPr>
      <t>减：生产性生物资产减值准备</t>
    </r>
  </si>
  <si>
    <r>
      <rPr>
        <sz val="10"/>
        <rFont val="宋体"/>
        <charset val="134"/>
      </rPr>
      <t>填表日期：</t>
    </r>
    <r>
      <rPr>
        <sz val="10"/>
        <rFont val="Times New Roman"/>
        <charset val="134"/>
      </rPr>
      <t>2016</t>
    </r>
    <r>
      <rPr>
        <sz val="10"/>
        <rFont val="宋体"/>
        <charset val="134"/>
      </rPr>
      <t>年月日</t>
    </r>
  </si>
  <si>
    <r>
      <rPr>
        <sz val="18"/>
        <rFont val="黑体"/>
        <charset val="134"/>
      </rPr>
      <t>油气资产评估明细表</t>
    </r>
  </si>
  <si>
    <r>
      <rPr>
        <sz val="10"/>
        <rFont val="宋体"/>
        <charset val="134"/>
      </rPr>
      <t>表</t>
    </r>
    <r>
      <rPr>
        <sz val="10"/>
        <rFont val="Times New Roman"/>
        <charset val="134"/>
      </rPr>
      <t>4-9</t>
    </r>
  </si>
  <si>
    <r>
      <rPr>
        <sz val="10"/>
        <rFont val="宋体"/>
        <charset val="134"/>
      </rPr>
      <t>类别</t>
    </r>
  </si>
  <si>
    <r>
      <rPr>
        <sz val="10"/>
        <rFont val="宋体"/>
        <charset val="134"/>
      </rPr>
      <t>矿区</t>
    </r>
    <r>
      <rPr>
        <sz val="10"/>
        <rFont val="Times New Roman"/>
        <charset val="134"/>
      </rPr>
      <t>(</t>
    </r>
    <r>
      <rPr>
        <sz val="10"/>
        <rFont val="宋体"/>
        <charset val="134"/>
      </rPr>
      <t>或油田</t>
    </r>
    <r>
      <rPr>
        <sz val="10"/>
        <rFont val="Times New Roman"/>
        <charset val="134"/>
      </rPr>
      <t>)</t>
    </r>
  </si>
  <si>
    <r>
      <rPr>
        <sz val="10"/>
        <rFont val="宋体"/>
        <charset val="134"/>
      </rPr>
      <t>形成日期</t>
    </r>
  </si>
  <si>
    <r>
      <rPr>
        <sz val="9"/>
        <rFont val="宋体"/>
        <charset val="134"/>
      </rPr>
      <t>来源</t>
    </r>
    <r>
      <rPr>
        <sz val="9"/>
        <rFont val="Times New Roman"/>
        <charset val="134"/>
      </rPr>
      <t>(</t>
    </r>
    <r>
      <rPr>
        <sz val="9"/>
        <rFont val="宋体"/>
        <charset val="134"/>
      </rPr>
      <t>购入、自行建造</t>
    </r>
    <r>
      <rPr>
        <sz val="9"/>
        <rFont val="Times New Roman"/>
        <charset val="134"/>
      </rPr>
      <t>)</t>
    </r>
  </si>
  <si>
    <r>
      <rPr>
        <sz val="10"/>
        <rFont val="宋体"/>
        <charset val="134"/>
      </rPr>
      <t>减：油气资产减值准备</t>
    </r>
  </si>
  <si>
    <r>
      <rPr>
        <sz val="18"/>
        <rFont val="黑体"/>
        <charset val="134"/>
      </rPr>
      <t>无形资产评估汇总表</t>
    </r>
  </si>
  <si>
    <r>
      <rPr>
        <sz val="10"/>
        <rFont val="宋体"/>
        <charset val="134"/>
      </rPr>
      <t>表</t>
    </r>
    <r>
      <rPr>
        <sz val="10"/>
        <rFont val="Times New Roman"/>
        <charset val="134"/>
      </rPr>
      <t>4-10</t>
    </r>
  </si>
  <si>
    <t>4-10-1</t>
  </si>
  <si>
    <r>
      <rPr>
        <sz val="10"/>
        <rFont val="宋体"/>
        <charset val="134"/>
      </rPr>
      <t>无形资</t>
    </r>
    <r>
      <rPr>
        <sz val="10"/>
        <rFont val="Times New Roman"/>
        <charset val="134"/>
      </rPr>
      <t>—</t>
    </r>
    <r>
      <rPr>
        <sz val="10"/>
        <rFont val="宋体"/>
        <charset val="134"/>
      </rPr>
      <t>土地使用权</t>
    </r>
  </si>
  <si>
    <t>4-10-2</t>
  </si>
  <si>
    <r>
      <rPr>
        <sz val="10"/>
        <rFont val="宋体"/>
        <charset val="134"/>
      </rPr>
      <t>无形资产</t>
    </r>
    <r>
      <rPr>
        <sz val="10"/>
        <rFont val="Times New Roman"/>
        <charset val="134"/>
      </rPr>
      <t>—</t>
    </r>
    <r>
      <rPr>
        <sz val="10"/>
        <rFont val="宋体"/>
        <charset val="134"/>
      </rPr>
      <t>矿业权</t>
    </r>
  </si>
  <si>
    <t>4-10-3</t>
  </si>
  <si>
    <r>
      <rPr>
        <sz val="10"/>
        <rFont val="宋体"/>
        <charset val="134"/>
      </rPr>
      <t>无形资产</t>
    </r>
    <r>
      <rPr>
        <sz val="10"/>
        <rFont val="Times New Roman"/>
        <charset val="134"/>
      </rPr>
      <t>—</t>
    </r>
    <r>
      <rPr>
        <sz val="10"/>
        <rFont val="宋体"/>
        <charset val="134"/>
      </rPr>
      <t>海域使用权</t>
    </r>
  </si>
  <si>
    <t>4-10-4</t>
  </si>
  <si>
    <r>
      <rPr>
        <sz val="10"/>
        <rFont val="宋体"/>
        <charset val="134"/>
      </rPr>
      <t>无形资产</t>
    </r>
    <r>
      <rPr>
        <sz val="10"/>
        <rFont val="Times New Roman"/>
        <charset val="134"/>
      </rPr>
      <t>—</t>
    </r>
    <r>
      <rPr>
        <sz val="10"/>
        <rFont val="宋体"/>
        <charset val="134"/>
      </rPr>
      <t>其他无形资产</t>
    </r>
  </si>
  <si>
    <t>减：无形资产减值准备</t>
  </si>
  <si>
    <r>
      <rPr>
        <sz val="18"/>
        <rFont val="黑体"/>
        <charset val="134"/>
      </rPr>
      <t>无形资产</t>
    </r>
    <r>
      <rPr>
        <sz val="18"/>
        <rFont val="Times New Roman"/>
        <charset val="134"/>
      </rPr>
      <t>—</t>
    </r>
    <r>
      <rPr>
        <sz val="18"/>
        <rFont val="黑体"/>
        <charset val="134"/>
      </rPr>
      <t>土地使用权评估明细表</t>
    </r>
  </si>
  <si>
    <r>
      <rPr>
        <sz val="10"/>
        <rFont val="宋体"/>
        <charset val="134"/>
      </rPr>
      <t>表</t>
    </r>
    <r>
      <rPr>
        <sz val="10"/>
        <rFont val="Times New Roman"/>
        <charset val="134"/>
      </rPr>
      <t>4-10-1</t>
    </r>
  </si>
  <si>
    <r>
      <rPr>
        <sz val="9"/>
        <rFont val="宋体"/>
        <charset val="134"/>
      </rPr>
      <t>用地</t>
    </r>
    <r>
      <rPr>
        <sz val="9"/>
        <rFont val="Times New Roman"/>
        <charset val="134"/>
      </rPr>
      <t xml:space="preserve">    </t>
    </r>
    <r>
      <rPr>
        <sz val="9"/>
        <rFont val="宋体"/>
        <charset val="134"/>
      </rPr>
      <t>性质</t>
    </r>
  </si>
  <si>
    <r>
      <rPr>
        <sz val="9"/>
        <rFont val="宋体"/>
        <charset val="134"/>
      </rPr>
      <t>准用年限</t>
    </r>
  </si>
  <si>
    <r>
      <rPr>
        <sz val="9"/>
        <rFont val="宋体"/>
        <charset val="134"/>
      </rPr>
      <t>面积</t>
    </r>
    <r>
      <rPr>
        <sz val="9"/>
        <rFont val="Times New Roman"/>
        <charset val="134"/>
      </rPr>
      <t xml:space="preserve">   </t>
    </r>
    <r>
      <rPr>
        <sz val="9"/>
        <rFont val="宋体"/>
        <charset val="134"/>
      </rPr>
      <t>（㎡）</t>
    </r>
  </si>
  <si>
    <r>
      <rPr>
        <sz val="10"/>
        <rFont val="宋体"/>
        <charset val="134"/>
      </rPr>
      <t>减：土地使用权减值准备</t>
    </r>
  </si>
  <si>
    <r>
      <rPr>
        <sz val="18"/>
        <rFont val="黑体"/>
        <charset val="134"/>
      </rPr>
      <t>无形资产</t>
    </r>
    <r>
      <rPr>
        <sz val="18"/>
        <rFont val="Times New Roman"/>
        <charset val="134"/>
      </rPr>
      <t>—</t>
    </r>
    <r>
      <rPr>
        <sz val="18"/>
        <rFont val="黑体"/>
        <charset val="134"/>
      </rPr>
      <t>矿业权评估明细表</t>
    </r>
  </si>
  <si>
    <r>
      <rPr>
        <sz val="10"/>
        <rFont val="宋体"/>
        <charset val="134"/>
      </rPr>
      <t>表</t>
    </r>
    <r>
      <rPr>
        <sz val="10"/>
        <rFont val="Times New Roman"/>
        <charset val="134"/>
      </rPr>
      <t>4-12-2</t>
    </r>
  </si>
  <si>
    <r>
      <rPr>
        <sz val="9"/>
        <rFont val="宋体"/>
        <charset val="134"/>
      </rPr>
      <t>名称、种类</t>
    </r>
    <r>
      <rPr>
        <sz val="9"/>
        <rFont val="Times New Roman"/>
        <charset val="134"/>
      </rPr>
      <t>(</t>
    </r>
    <r>
      <rPr>
        <sz val="9"/>
        <rFont val="宋体"/>
        <charset val="134"/>
      </rPr>
      <t>探矿权</t>
    </r>
    <r>
      <rPr>
        <sz val="9"/>
        <rFont val="Times New Roman"/>
        <charset val="134"/>
      </rPr>
      <t>/</t>
    </r>
    <r>
      <rPr>
        <sz val="9"/>
        <rFont val="宋体"/>
        <charset val="134"/>
      </rPr>
      <t>采矿权</t>
    </r>
    <r>
      <rPr>
        <sz val="9"/>
        <rFont val="Times New Roman"/>
        <charset val="134"/>
      </rPr>
      <t>)</t>
    </r>
  </si>
  <si>
    <r>
      <rPr>
        <sz val="9"/>
        <rFont val="宋体"/>
        <charset val="134"/>
      </rPr>
      <t>勘查</t>
    </r>
    <r>
      <rPr>
        <sz val="9"/>
        <rFont val="Times New Roman"/>
        <charset val="134"/>
      </rPr>
      <t>(</t>
    </r>
    <r>
      <rPr>
        <sz val="9"/>
        <rFont val="宋体"/>
        <charset val="134"/>
      </rPr>
      <t>采矿</t>
    </r>
    <r>
      <rPr>
        <sz val="9"/>
        <rFont val="Times New Roman"/>
        <charset val="134"/>
      </rPr>
      <t xml:space="preserve">)        </t>
    </r>
    <r>
      <rPr>
        <sz val="9"/>
        <rFont val="宋体"/>
        <charset val="134"/>
      </rPr>
      <t>许可证编号</t>
    </r>
  </si>
  <si>
    <r>
      <rPr>
        <sz val="10"/>
        <rFont val="宋体"/>
        <charset val="134"/>
      </rPr>
      <t>取得方式</t>
    </r>
  </si>
  <si>
    <r>
      <rPr>
        <sz val="9"/>
        <rFont val="宋体"/>
        <charset val="134"/>
      </rPr>
      <t>剩余有</t>
    </r>
    <r>
      <rPr>
        <sz val="9"/>
        <rFont val="Times New Roman"/>
        <charset val="134"/>
      </rPr>
      <t xml:space="preserve">    </t>
    </r>
    <r>
      <rPr>
        <sz val="9"/>
        <rFont val="宋体"/>
        <charset val="134"/>
      </rPr>
      <t>效年限</t>
    </r>
  </si>
  <si>
    <r>
      <rPr>
        <sz val="9"/>
        <rFont val="宋体"/>
        <charset val="134"/>
      </rPr>
      <t>勘查开</t>
    </r>
    <r>
      <rPr>
        <sz val="9"/>
        <rFont val="Times New Roman"/>
        <charset val="134"/>
      </rPr>
      <t xml:space="preserve">    </t>
    </r>
    <r>
      <rPr>
        <sz val="9"/>
        <rFont val="宋体"/>
        <charset val="134"/>
      </rPr>
      <t>发阶段</t>
    </r>
  </si>
  <si>
    <r>
      <rPr>
        <sz val="9"/>
        <rFont val="宋体"/>
        <charset val="134"/>
      </rPr>
      <t>核定</t>
    </r>
    <r>
      <rPr>
        <sz val="9"/>
        <rFont val="Times New Roman"/>
        <charset val="134"/>
      </rPr>
      <t>(</t>
    </r>
    <r>
      <rPr>
        <sz val="9"/>
        <rFont val="宋体"/>
        <charset val="134"/>
      </rPr>
      <t>批准</t>
    </r>
    <r>
      <rPr>
        <sz val="9"/>
        <rFont val="Times New Roman"/>
        <charset val="134"/>
      </rPr>
      <t>)</t>
    </r>
    <r>
      <rPr>
        <sz val="9"/>
        <rFont val="宋体"/>
        <charset val="134"/>
      </rPr>
      <t>生产规模</t>
    </r>
  </si>
  <si>
    <r>
      <rPr>
        <sz val="10"/>
        <rFont val="宋体"/>
        <charset val="134"/>
      </rPr>
      <t>减：矿业权减值准备</t>
    </r>
  </si>
  <si>
    <r>
      <rPr>
        <sz val="18"/>
        <rFont val="黑体"/>
        <charset val="134"/>
      </rPr>
      <t>无形资产</t>
    </r>
    <r>
      <rPr>
        <sz val="18"/>
        <rFont val="Times New Roman"/>
        <charset val="134"/>
      </rPr>
      <t>—</t>
    </r>
    <r>
      <rPr>
        <sz val="18"/>
        <rFont val="黑体"/>
        <charset val="134"/>
      </rPr>
      <t>海域使用权评估明细表</t>
    </r>
  </si>
  <si>
    <r>
      <rPr>
        <sz val="10"/>
        <rFont val="宋体"/>
        <charset val="134"/>
      </rPr>
      <t>表</t>
    </r>
    <r>
      <rPr>
        <sz val="10"/>
        <rFont val="Times New Roman"/>
        <charset val="134"/>
      </rPr>
      <t>4-10-3</t>
    </r>
  </si>
  <si>
    <r>
      <rPr>
        <sz val="10"/>
        <rFont val="宋体"/>
        <charset val="134"/>
      </rPr>
      <t>海域权证编号</t>
    </r>
  </si>
  <si>
    <r>
      <rPr>
        <sz val="10"/>
        <rFont val="宋体"/>
        <charset val="134"/>
      </rPr>
      <t>宗海名称</t>
    </r>
  </si>
  <si>
    <r>
      <rPr>
        <sz val="10"/>
        <rFont val="宋体"/>
        <charset val="134"/>
      </rPr>
      <t>海域位置</t>
    </r>
  </si>
  <si>
    <r>
      <rPr>
        <sz val="10"/>
        <rFont val="宋体"/>
        <charset val="134"/>
      </rPr>
      <t>用海类型</t>
    </r>
  </si>
  <si>
    <r>
      <rPr>
        <sz val="10"/>
        <rFont val="宋体"/>
        <charset val="134"/>
      </rPr>
      <t>用海方式</t>
    </r>
  </si>
  <si>
    <r>
      <rPr>
        <sz val="10"/>
        <rFont val="宋体"/>
        <charset val="134"/>
      </rPr>
      <t>准用年限</t>
    </r>
  </si>
  <si>
    <r>
      <rPr>
        <sz val="10"/>
        <rFont val="宋体"/>
        <charset val="134"/>
      </rPr>
      <t>面积</t>
    </r>
    <r>
      <rPr>
        <sz val="10"/>
        <rFont val="Times New Roman"/>
        <charset val="134"/>
      </rPr>
      <t xml:space="preserve">    </t>
    </r>
    <r>
      <rPr>
        <sz val="10"/>
        <rFont val="宋体"/>
        <charset val="134"/>
      </rPr>
      <t>（公顷）</t>
    </r>
  </si>
  <si>
    <r>
      <rPr>
        <sz val="10"/>
        <rFont val="宋体"/>
        <charset val="134"/>
      </rPr>
      <t>减：海域使用权减值准备</t>
    </r>
  </si>
  <si>
    <r>
      <rPr>
        <sz val="18"/>
        <rFont val="黑体"/>
        <charset val="134"/>
      </rPr>
      <t>无形资产</t>
    </r>
    <r>
      <rPr>
        <sz val="18"/>
        <rFont val="Times New Roman"/>
        <charset val="134"/>
      </rPr>
      <t>—</t>
    </r>
    <r>
      <rPr>
        <sz val="18"/>
        <rFont val="黑体"/>
        <charset val="134"/>
      </rPr>
      <t>其他无形资产评估明细表</t>
    </r>
  </si>
  <si>
    <r>
      <rPr>
        <sz val="10"/>
        <rFont val="宋体"/>
        <charset val="134"/>
      </rPr>
      <t>表</t>
    </r>
    <r>
      <rPr>
        <sz val="10"/>
        <rFont val="Times New Roman"/>
        <charset val="134"/>
      </rPr>
      <t>4-10-4</t>
    </r>
  </si>
  <si>
    <r>
      <rPr>
        <sz val="10"/>
        <rFont val="宋体"/>
        <charset val="134"/>
      </rPr>
      <t>无形资产名称和内容</t>
    </r>
  </si>
  <si>
    <r>
      <rPr>
        <sz val="10"/>
        <rFont val="宋体"/>
        <charset val="134"/>
      </rPr>
      <t>类型</t>
    </r>
  </si>
  <si>
    <r>
      <rPr>
        <sz val="9"/>
        <rFont val="宋体"/>
        <charset val="134"/>
      </rPr>
      <t>法定</t>
    </r>
    <r>
      <rPr>
        <sz val="9"/>
        <rFont val="Times New Roman"/>
        <charset val="134"/>
      </rPr>
      <t>/</t>
    </r>
    <r>
      <rPr>
        <sz val="9"/>
        <rFont val="宋体"/>
        <charset val="134"/>
      </rPr>
      <t>预计使用年限</t>
    </r>
  </si>
  <si>
    <r>
      <rPr>
        <sz val="9"/>
        <rFont val="宋体"/>
        <charset val="134"/>
      </rPr>
      <t>尚可使用年限</t>
    </r>
  </si>
  <si>
    <r>
      <rPr>
        <sz val="10"/>
        <rFont val="宋体"/>
        <charset val="134"/>
      </rPr>
      <t>减：其他无形资产减值准备</t>
    </r>
  </si>
  <si>
    <r>
      <rPr>
        <sz val="18"/>
        <rFont val="黑体"/>
        <charset val="134"/>
      </rPr>
      <t>开发支出评估明细表</t>
    </r>
  </si>
  <si>
    <r>
      <rPr>
        <sz val="10"/>
        <rFont val="宋体"/>
        <charset val="134"/>
      </rPr>
      <t>表</t>
    </r>
    <r>
      <rPr>
        <sz val="10"/>
        <rFont val="Times New Roman"/>
        <charset val="134"/>
      </rPr>
      <t>4-11</t>
    </r>
  </si>
  <si>
    <r>
      <rPr>
        <sz val="10"/>
        <rFont val="宋体"/>
        <charset val="134"/>
      </rPr>
      <t>内容或名称</t>
    </r>
  </si>
  <si>
    <r>
      <rPr>
        <sz val="9"/>
        <rFont val="宋体"/>
        <charset val="134"/>
      </rPr>
      <t>预计完</t>
    </r>
    <r>
      <rPr>
        <sz val="9"/>
        <rFont val="Times New Roman"/>
        <charset val="134"/>
      </rPr>
      <t xml:space="preserve">         </t>
    </r>
    <r>
      <rPr>
        <sz val="9"/>
        <rFont val="宋体"/>
        <charset val="134"/>
      </rPr>
      <t>成日期</t>
    </r>
  </si>
  <si>
    <r>
      <rPr>
        <sz val="10"/>
        <rFont val="宋体"/>
        <charset val="134"/>
      </rPr>
      <t>技术成熟度</t>
    </r>
  </si>
  <si>
    <r>
      <rPr>
        <sz val="9"/>
        <rFont val="宋体"/>
        <charset val="134"/>
      </rPr>
      <t>预算总投入金额</t>
    </r>
  </si>
  <si>
    <r>
      <rPr>
        <sz val="18"/>
        <rFont val="黑体"/>
        <charset val="134"/>
      </rPr>
      <t>商誉评估明细表</t>
    </r>
  </si>
  <si>
    <r>
      <rPr>
        <sz val="10"/>
        <rFont val="宋体"/>
        <charset val="134"/>
      </rPr>
      <t>表</t>
    </r>
    <r>
      <rPr>
        <sz val="10"/>
        <rFont val="Times New Roman"/>
        <charset val="134"/>
      </rPr>
      <t>4-12</t>
    </r>
  </si>
  <si>
    <r>
      <rPr>
        <sz val="10"/>
        <rFont val="宋体"/>
        <charset val="134"/>
      </rPr>
      <t>减：商誉减值准备</t>
    </r>
  </si>
  <si>
    <r>
      <rPr>
        <sz val="18"/>
        <rFont val="黑体"/>
        <charset val="134"/>
      </rPr>
      <t>长期待摊费用评估明细表</t>
    </r>
  </si>
  <si>
    <r>
      <rPr>
        <sz val="10"/>
        <rFont val="宋体"/>
        <charset val="134"/>
      </rPr>
      <t>表</t>
    </r>
    <r>
      <rPr>
        <sz val="10"/>
        <rFont val="Times New Roman"/>
        <charset val="134"/>
      </rPr>
      <t>4-13</t>
    </r>
  </si>
  <si>
    <r>
      <rPr>
        <sz val="10"/>
        <rFont val="宋体"/>
        <charset val="134"/>
      </rPr>
      <t>费用名称或内容</t>
    </r>
  </si>
  <si>
    <r>
      <rPr>
        <sz val="10"/>
        <rFont val="宋体"/>
        <charset val="134"/>
      </rPr>
      <t>原始发生额</t>
    </r>
  </si>
  <si>
    <r>
      <rPr>
        <sz val="9"/>
        <rFont val="宋体"/>
        <charset val="134"/>
      </rPr>
      <t>预计摊
销月数</t>
    </r>
  </si>
  <si>
    <r>
      <rPr>
        <sz val="9"/>
        <rFont val="宋体"/>
        <charset val="134"/>
      </rPr>
      <t>尚存受
益月数</t>
    </r>
  </si>
  <si>
    <r>
      <rPr>
        <sz val="18"/>
        <rFont val="黑体"/>
        <charset val="134"/>
      </rPr>
      <t>递延所得税资产评估明细表</t>
    </r>
  </si>
  <si>
    <r>
      <rPr>
        <sz val="10"/>
        <rFont val="宋体"/>
        <charset val="134"/>
      </rPr>
      <t>表</t>
    </r>
    <r>
      <rPr>
        <sz val="10"/>
        <rFont val="Times New Roman"/>
        <charset val="134"/>
      </rPr>
      <t>4-14</t>
    </r>
  </si>
  <si>
    <r>
      <rPr>
        <sz val="18"/>
        <rFont val="黑体"/>
        <charset val="134"/>
      </rPr>
      <t>其他非流动资产评估明细表</t>
    </r>
  </si>
  <si>
    <r>
      <rPr>
        <sz val="10"/>
        <rFont val="宋体"/>
        <charset val="134"/>
      </rPr>
      <t>表</t>
    </r>
    <r>
      <rPr>
        <sz val="10"/>
        <rFont val="Times New Roman"/>
        <charset val="134"/>
      </rPr>
      <t>4-15</t>
    </r>
  </si>
  <si>
    <r>
      <rPr>
        <sz val="18"/>
        <rFont val="黑体"/>
        <charset val="134"/>
      </rPr>
      <t>流动负债评估汇总表</t>
    </r>
  </si>
  <si>
    <r>
      <rPr>
        <sz val="10"/>
        <rFont val="宋体"/>
        <charset val="134"/>
      </rPr>
      <t>表</t>
    </r>
    <r>
      <rPr>
        <sz val="10"/>
        <rFont val="Times New Roman"/>
        <charset val="134"/>
      </rPr>
      <t>5</t>
    </r>
  </si>
  <si>
    <t>增值额</t>
  </si>
  <si>
    <t>5-1</t>
  </si>
  <si>
    <r>
      <rPr>
        <sz val="10"/>
        <rFont val="宋体"/>
        <charset val="134"/>
      </rPr>
      <t>短期借款</t>
    </r>
  </si>
  <si>
    <t>5-2</t>
  </si>
  <si>
    <r>
      <rPr>
        <sz val="10"/>
        <rFont val="宋体"/>
        <charset val="134"/>
      </rPr>
      <t>交易性金融负债</t>
    </r>
  </si>
  <si>
    <t>5-3</t>
  </si>
  <si>
    <r>
      <rPr>
        <sz val="10"/>
        <rFont val="宋体"/>
        <charset val="134"/>
      </rPr>
      <t>衍生金融负债</t>
    </r>
  </si>
  <si>
    <t>5-4</t>
  </si>
  <si>
    <t>5-5</t>
  </si>
  <si>
    <t>5-6</t>
  </si>
  <si>
    <r>
      <rPr>
        <sz val="10"/>
        <rFont val="宋体"/>
        <charset val="134"/>
      </rPr>
      <t>预收账款</t>
    </r>
  </si>
  <si>
    <t>5-7</t>
  </si>
  <si>
    <t>5-8</t>
  </si>
  <si>
    <t>5-9</t>
  </si>
  <si>
    <t>5-10</t>
  </si>
  <si>
    <r>
      <rPr>
        <sz val="10"/>
        <rFont val="宋体"/>
        <charset val="134"/>
      </rPr>
      <t>持有待售负债</t>
    </r>
  </si>
  <si>
    <t>5-11</t>
  </si>
  <si>
    <t>5-12</t>
  </si>
  <si>
    <r>
      <rPr>
        <sz val="18"/>
        <rFont val="黑体"/>
        <charset val="134"/>
      </rPr>
      <t>短期借款评估明细表</t>
    </r>
  </si>
  <si>
    <r>
      <rPr>
        <sz val="10"/>
        <rFont val="Times New Roman"/>
        <charset val="134"/>
      </rPr>
      <t xml:space="preserve"> </t>
    </r>
    <r>
      <rPr>
        <sz val="10"/>
        <rFont val="宋体"/>
        <charset val="134"/>
      </rPr>
      <t>表</t>
    </r>
    <r>
      <rPr>
        <sz val="10"/>
        <rFont val="Times New Roman"/>
        <charset val="134"/>
      </rPr>
      <t>5-1</t>
    </r>
  </si>
  <si>
    <r>
      <rPr>
        <sz val="10"/>
        <rFont val="宋体"/>
        <charset val="134"/>
      </rPr>
      <t>放款银行（或机构）名称</t>
    </r>
  </si>
  <si>
    <r>
      <rPr>
        <sz val="10"/>
        <rFont val="宋体"/>
        <charset val="134"/>
      </rPr>
      <t>月利率</t>
    </r>
    <r>
      <rPr>
        <sz val="10"/>
        <rFont val="Times New Roman"/>
        <charset val="134"/>
      </rPr>
      <t>%</t>
    </r>
  </si>
  <si>
    <r>
      <rPr>
        <sz val="10"/>
        <rFont val="宋体"/>
        <charset val="134"/>
      </rPr>
      <t>外币金额</t>
    </r>
  </si>
  <si>
    <r>
      <rPr>
        <sz val="10"/>
        <rFont val="宋体"/>
        <charset val="134"/>
      </rPr>
      <t>外币基准日汇率</t>
    </r>
  </si>
  <si>
    <r>
      <rPr>
        <sz val="18"/>
        <rFont val="黑体"/>
        <charset val="134"/>
      </rPr>
      <t>交易性金融负债评估明细表</t>
    </r>
  </si>
  <si>
    <r>
      <rPr>
        <sz val="10"/>
        <rFont val="宋体"/>
        <charset val="134"/>
      </rPr>
      <t>表</t>
    </r>
    <r>
      <rPr>
        <sz val="10"/>
        <rFont val="Times New Roman"/>
        <charset val="134"/>
      </rPr>
      <t>5-2</t>
    </r>
  </si>
  <si>
    <r>
      <rPr>
        <sz val="18"/>
        <rFont val="黑体"/>
        <charset val="134"/>
      </rPr>
      <t>衍生金融负债评估明细表</t>
    </r>
  </si>
  <si>
    <r>
      <rPr>
        <sz val="10"/>
        <rFont val="宋体"/>
        <charset val="134"/>
      </rPr>
      <t>表</t>
    </r>
    <r>
      <rPr>
        <sz val="10"/>
        <rFont val="Times New Roman"/>
        <charset val="134"/>
      </rPr>
      <t>5-3</t>
    </r>
  </si>
  <si>
    <r>
      <rPr>
        <sz val="10"/>
        <rFont val="宋体"/>
        <charset val="134"/>
      </rPr>
      <t>金融负债名称</t>
    </r>
  </si>
  <si>
    <r>
      <rPr>
        <sz val="18"/>
        <rFont val="黑体"/>
        <charset val="134"/>
      </rPr>
      <t>应付票据评估明细表</t>
    </r>
  </si>
  <si>
    <r>
      <rPr>
        <sz val="10"/>
        <rFont val="宋体"/>
        <charset val="134"/>
      </rPr>
      <t>表</t>
    </r>
    <r>
      <rPr>
        <sz val="10"/>
        <rFont val="Times New Roman"/>
        <charset val="134"/>
      </rPr>
      <t>5-4</t>
    </r>
  </si>
  <si>
    <r>
      <rPr>
        <sz val="18"/>
        <rFont val="黑体"/>
        <charset val="134"/>
      </rPr>
      <t>应付账款评估明细表</t>
    </r>
  </si>
  <si>
    <r>
      <rPr>
        <sz val="10"/>
        <rFont val="宋体"/>
        <charset val="134"/>
      </rPr>
      <t>表</t>
    </r>
    <r>
      <rPr>
        <sz val="10"/>
        <rFont val="Times New Roman"/>
        <charset val="134"/>
      </rPr>
      <t>5-5</t>
    </r>
  </si>
  <si>
    <r>
      <rPr>
        <sz val="18"/>
        <rFont val="黑体"/>
        <charset val="134"/>
      </rPr>
      <t>预收账款评估明细表</t>
    </r>
  </si>
  <si>
    <r>
      <rPr>
        <sz val="10"/>
        <rFont val="宋体"/>
        <charset val="134"/>
      </rPr>
      <t>表</t>
    </r>
    <r>
      <rPr>
        <sz val="10"/>
        <rFont val="Times New Roman"/>
        <charset val="134"/>
      </rPr>
      <t>5-6</t>
    </r>
  </si>
  <si>
    <r>
      <rPr>
        <sz val="18"/>
        <rFont val="黑体"/>
        <charset val="134"/>
      </rPr>
      <t>应付职工薪酬评估明细表</t>
    </r>
  </si>
  <si>
    <r>
      <rPr>
        <sz val="10"/>
        <rFont val="宋体"/>
        <charset val="134"/>
      </rPr>
      <t>表</t>
    </r>
    <r>
      <rPr>
        <sz val="10"/>
        <rFont val="Times New Roman"/>
        <charset val="134"/>
      </rPr>
      <t>5-7</t>
    </r>
  </si>
  <si>
    <r>
      <rPr>
        <sz val="10"/>
        <rFont val="宋体"/>
        <charset val="134"/>
      </rPr>
      <t>工资、奖金、津贴和补贴</t>
    </r>
  </si>
  <si>
    <r>
      <rPr>
        <sz val="10"/>
        <rFont val="宋体"/>
        <charset val="134"/>
      </rPr>
      <t>职工福利费</t>
    </r>
  </si>
  <si>
    <r>
      <rPr>
        <sz val="10"/>
        <rFont val="宋体"/>
        <charset val="134"/>
      </rPr>
      <t>医疗保险费</t>
    </r>
  </si>
  <si>
    <r>
      <rPr>
        <sz val="10"/>
        <rFont val="宋体"/>
        <charset val="134"/>
      </rPr>
      <t>基本养老保险费</t>
    </r>
  </si>
  <si>
    <r>
      <rPr>
        <sz val="10"/>
        <rFont val="宋体"/>
        <charset val="134"/>
      </rPr>
      <t>年金缴费</t>
    </r>
  </si>
  <si>
    <r>
      <rPr>
        <sz val="10"/>
        <rFont val="宋体"/>
        <charset val="134"/>
      </rPr>
      <t>失业保险费</t>
    </r>
  </si>
  <si>
    <r>
      <rPr>
        <sz val="10"/>
        <rFont val="宋体"/>
        <charset val="134"/>
      </rPr>
      <t>工伤保险费</t>
    </r>
  </si>
  <si>
    <r>
      <rPr>
        <sz val="10"/>
        <rFont val="宋体"/>
        <charset val="134"/>
      </rPr>
      <t>生育保险费</t>
    </r>
  </si>
  <si>
    <r>
      <rPr>
        <sz val="10"/>
        <rFont val="宋体"/>
        <charset val="134"/>
      </rPr>
      <t>住房公积金</t>
    </r>
  </si>
  <si>
    <r>
      <rPr>
        <sz val="10"/>
        <rFont val="宋体"/>
        <charset val="134"/>
      </rPr>
      <t>工会经费</t>
    </r>
  </si>
  <si>
    <r>
      <rPr>
        <sz val="10"/>
        <rFont val="宋体"/>
        <charset val="134"/>
      </rPr>
      <t>职工教育经费</t>
    </r>
  </si>
  <si>
    <r>
      <rPr>
        <sz val="10"/>
        <rFont val="宋体"/>
        <charset val="134"/>
      </rPr>
      <t>非货币性福利</t>
    </r>
  </si>
  <si>
    <r>
      <rPr>
        <sz val="10"/>
        <rFont val="宋体"/>
        <charset val="134"/>
      </rPr>
      <t>辞退福利</t>
    </r>
  </si>
  <si>
    <r>
      <rPr>
        <sz val="10"/>
        <rFont val="宋体"/>
        <charset val="134"/>
      </rPr>
      <t>股份支付</t>
    </r>
  </si>
  <si>
    <r>
      <rPr>
        <sz val="10"/>
        <rFont val="宋体"/>
        <charset val="134"/>
      </rPr>
      <t>其他</t>
    </r>
  </si>
  <si>
    <r>
      <rPr>
        <sz val="18"/>
        <rFont val="黑体"/>
        <charset val="134"/>
      </rPr>
      <t>应交税费评估明细表</t>
    </r>
  </si>
  <si>
    <r>
      <rPr>
        <sz val="10"/>
        <rFont val="宋体"/>
        <charset val="134"/>
      </rPr>
      <t>表</t>
    </r>
    <r>
      <rPr>
        <sz val="10"/>
        <rFont val="Times New Roman"/>
        <charset val="134"/>
      </rPr>
      <t>5-8</t>
    </r>
  </si>
  <si>
    <r>
      <rPr>
        <sz val="10"/>
        <rFont val="宋体"/>
        <charset val="134"/>
      </rPr>
      <t>征税机关</t>
    </r>
  </si>
  <si>
    <r>
      <rPr>
        <sz val="10"/>
        <rFont val="宋体"/>
        <charset val="134"/>
      </rPr>
      <t>税费种类</t>
    </r>
  </si>
  <si>
    <t>其他应付款评估汇总表</t>
  </si>
  <si>
    <r>
      <rPr>
        <sz val="10"/>
        <rFont val="宋体"/>
        <charset val="134"/>
      </rPr>
      <t>表</t>
    </r>
    <r>
      <rPr>
        <sz val="10"/>
        <rFont val="Times New Roman"/>
        <charset val="134"/>
      </rPr>
      <t>5-9</t>
    </r>
  </si>
  <si>
    <t>5-9-1</t>
  </si>
  <si>
    <r>
      <rPr>
        <sz val="10"/>
        <rFont val="宋体"/>
        <charset val="134"/>
      </rPr>
      <t>应付利息</t>
    </r>
  </si>
  <si>
    <t>5-9-2</t>
  </si>
  <si>
    <r>
      <rPr>
        <sz val="10"/>
        <rFont val="宋体"/>
        <charset val="134"/>
      </rPr>
      <t>应付股利</t>
    </r>
  </si>
  <si>
    <t>5-9-3</t>
  </si>
  <si>
    <r>
      <rPr>
        <sz val="10"/>
        <rFont val="宋体"/>
        <charset val="134"/>
      </rPr>
      <t>其他应付款（除应付利息和应付股利外）</t>
    </r>
  </si>
  <si>
    <t>其他应付款合计</t>
  </si>
  <si>
    <r>
      <rPr>
        <sz val="18"/>
        <rFont val="黑体"/>
        <charset val="134"/>
      </rPr>
      <t>应付利息评估明细表</t>
    </r>
  </si>
  <si>
    <r>
      <rPr>
        <sz val="10"/>
        <rFont val="宋体"/>
        <charset val="134"/>
      </rPr>
      <t>表</t>
    </r>
    <r>
      <rPr>
        <sz val="10"/>
        <rFont val="Times New Roman"/>
        <charset val="134"/>
      </rPr>
      <t>5-9-1</t>
    </r>
  </si>
  <si>
    <r>
      <rPr>
        <sz val="18"/>
        <rFont val="黑体"/>
        <charset val="134"/>
      </rPr>
      <t>应付股利（应付利润）评估明细表</t>
    </r>
  </si>
  <si>
    <r>
      <rPr>
        <sz val="10"/>
        <rFont val="宋体"/>
        <charset val="134"/>
      </rPr>
      <t>表</t>
    </r>
    <r>
      <rPr>
        <sz val="10"/>
        <rFont val="Times New Roman"/>
        <charset val="134"/>
      </rPr>
      <t>5-9-2</t>
    </r>
  </si>
  <si>
    <r>
      <rPr>
        <sz val="10"/>
        <rFont val="宋体"/>
        <charset val="134"/>
      </rPr>
      <t>投资单位名称（股东）</t>
    </r>
  </si>
  <si>
    <r>
      <rPr>
        <sz val="10"/>
        <rFont val="宋体"/>
        <charset val="134"/>
      </rPr>
      <t>利润所属期间</t>
    </r>
  </si>
  <si>
    <r>
      <rPr>
        <sz val="18"/>
        <rFont val="黑体"/>
        <charset val="134"/>
      </rPr>
      <t>其他应付款（除应付利息和应付股利外）评估明细表</t>
    </r>
  </si>
  <si>
    <r>
      <rPr>
        <sz val="10"/>
        <rFont val="宋体"/>
        <charset val="134"/>
      </rPr>
      <t>表</t>
    </r>
    <r>
      <rPr>
        <sz val="10"/>
        <rFont val="Times New Roman"/>
        <charset val="134"/>
      </rPr>
      <t>5-9-3</t>
    </r>
  </si>
  <si>
    <r>
      <rPr>
        <sz val="18"/>
        <rFont val="黑体"/>
        <charset val="134"/>
      </rPr>
      <t>持有待售负债评估明细表</t>
    </r>
  </si>
  <si>
    <r>
      <rPr>
        <sz val="10"/>
        <rFont val="宋体"/>
        <charset val="134"/>
      </rPr>
      <t>表</t>
    </r>
    <r>
      <rPr>
        <sz val="10"/>
        <rFont val="Times New Roman"/>
        <charset val="134"/>
      </rPr>
      <t>5-10</t>
    </r>
  </si>
  <si>
    <r>
      <rPr>
        <sz val="18"/>
        <rFont val="黑体"/>
        <charset val="134"/>
      </rPr>
      <t>一年内到期的非流动负债评估明细表</t>
    </r>
  </si>
  <si>
    <r>
      <rPr>
        <sz val="10"/>
        <rFont val="宋体"/>
        <charset val="134"/>
      </rPr>
      <t>表</t>
    </r>
    <r>
      <rPr>
        <sz val="10"/>
        <rFont val="Times New Roman"/>
        <charset val="134"/>
      </rPr>
      <t>5-11</t>
    </r>
  </si>
  <si>
    <r>
      <rPr>
        <sz val="10"/>
        <rFont val="宋体"/>
        <charset val="134"/>
      </rPr>
      <t>结算项目</t>
    </r>
  </si>
  <si>
    <r>
      <rPr>
        <sz val="10"/>
        <rFont val="宋体"/>
        <charset val="134"/>
      </rPr>
      <t>票面年利率</t>
    </r>
    <r>
      <rPr>
        <sz val="10"/>
        <rFont val="Times New Roman"/>
        <charset val="134"/>
      </rPr>
      <t>%</t>
    </r>
  </si>
  <si>
    <r>
      <rPr>
        <sz val="18"/>
        <rFont val="黑体"/>
        <charset val="134"/>
      </rPr>
      <t>其他流动负债评估明细表</t>
    </r>
  </si>
  <si>
    <r>
      <rPr>
        <sz val="10"/>
        <rFont val="宋体"/>
        <charset val="134"/>
      </rPr>
      <t>表</t>
    </r>
    <r>
      <rPr>
        <sz val="10"/>
        <rFont val="Times New Roman"/>
        <charset val="134"/>
      </rPr>
      <t>5-12</t>
    </r>
  </si>
  <si>
    <r>
      <rPr>
        <sz val="18"/>
        <rFont val="黑体"/>
        <charset val="134"/>
      </rPr>
      <t>非流动负债评估汇总表</t>
    </r>
  </si>
  <si>
    <r>
      <rPr>
        <sz val="10"/>
        <rFont val="宋体"/>
        <charset val="134"/>
      </rPr>
      <t>表</t>
    </r>
    <r>
      <rPr>
        <sz val="10"/>
        <rFont val="Times New Roman"/>
        <charset val="134"/>
      </rPr>
      <t>6</t>
    </r>
  </si>
  <si>
    <t>6-1</t>
  </si>
  <si>
    <t>6-2</t>
  </si>
  <si>
    <t>6-3</t>
  </si>
  <si>
    <t>6-4</t>
  </si>
  <si>
    <t>6-5</t>
  </si>
  <si>
    <r>
      <rPr>
        <sz val="10"/>
        <rFont val="宋体"/>
        <charset val="134"/>
      </rPr>
      <t>递延收益</t>
    </r>
  </si>
  <si>
    <t>6-6</t>
  </si>
  <si>
    <t>6-7</t>
  </si>
  <si>
    <r>
      <rPr>
        <sz val="18"/>
        <rFont val="黑体"/>
        <charset val="134"/>
      </rPr>
      <t>长期借款评估明细表</t>
    </r>
  </si>
  <si>
    <r>
      <rPr>
        <sz val="10"/>
        <rFont val="宋体"/>
        <charset val="134"/>
      </rPr>
      <t>表</t>
    </r>
    <r>
      <rPr>
        <sz val="10"/>
        <rFont val="Times New Roman"/>
        <charset val="134"/>
      </rPr>
      <t>6-1</t>
    </r>
  </si>
  <si>
    <r>
      <rPr>
        <sz val="10"/>
        <rFont val="宋体"/>
        <charset val="134"/>
      </rPr>
      <t>年利率</t>
    </r>
    <r>
      <rPr>
        <sz val="10"/>
        <rFont val="Times New Roman"/>
        <charset val="134"/>
      </rPr>
      <t>%</t>
    </r>
  </si>
  <si>
    <r>
      <rPr>
        <sz val="9"/>
        <rFont val="宋体"/>
        <charset val="134"/>
      </rPr>
      <t>外币基准</t>
    </r>
    <r>
      <rPr>
        <sz val="9"/>
        <rFont val="Times New Roman"/>
        <charset val="134"/>
      </rPr>
      <t xml:space="preserve">     </t>
    </r>
    <r>
      <rPr>
        <sz val="9"/>
        <rFont val="宋体"/>
        <charset val="134"/>
      </rPr>
      <t>日汇率</t>
    </r>
  </si>
  <si>
    <r>
      <rPr>
        <sz val="18"/>
        <rFont val="黑体"/>
        <charset val="134"/>
      </rPr>
      <t>应付债券评估明细表</t>
    </r>
  </si>
  <si>
    <r>
      <rPr>
        <sz val="10"/>
        <rFont val="宋体"/>
        <charset val="134"/>
      </rPr>
      <t>表</t>
    </r>
    <r>
      <rPr>
        <sz val="10"/>
        <rFont val="Times New Roman"/>
        <charset val="134"/>
      </rPr>
      <t>6-2</t>
    </r>
  </si>
  <si>
    <r>
      <rPr>
        <sz val="10"/>
        <rFont val="宋体"/>
        <charset val="134"/>
      </rPr>
      <t>债券发行单位</t>
    </r>
  </si>
  <si>
    <r>
      <rPr>
        <sz val="10"/>
        <rFont val="Times New Roman"/>
        <charset val="134"/>
      </rPr>
      <t xml:space="preserve"> </t>
    </r>
    <r>
      <rPr>
        <sz val="10"/>
        <rFont val="宋体"/>
        <charset val="134"/>
      </rPr>
      <t>备</t>
    </r>
    <r>
      <rPr>
        <sz val="10"/>
        <rFont val="Times New Roman"/>
        <charset val="134"/>
      </rPr>
      <t xml:space="preserve"> </t>
    </r>
    <r>
      <rPr>
        <sz val="10"/>
        <rFont val="宋体"/>
        <charset val="134"/>
      </rPr>
      <t>注</t>
    </r>
  </si>
  <si>
    <r>
      <rPr>
        <sz val="18"/>
        <rFont val="黑体"/>
        <charset val="134"/>
      </rPr>
      <t>长期应付款汇总表</t>
    </r>
  </si>
  <si>
    <r>
      <rPr>
        <sz val="10"/>
        <rFont val="宋体"/>
        <charset val="134"/>
      </rPr>
      <t>表</t>
    </r>
    <r>
      <rPr>
        <sz val="10"/>
        <rFont val="Times New Roman"/>
        <charset val="134"/>
      </rPr>
      <t>6-3</t>
    </r>
  </si>
  <si>
    <t>6-3-1</t>
  </si>
  <si>
    <r>
      <rPr>
        <sz val="10"/>
        <rFont val="宋体"/>
        <charset val="134"/>
      </rPr>
      <t>长期应付款</t>
    </r>
  </si>
  <si>
    <t>6-3-2</t>
  </si>
  <si>
    <r>
      <rPr>
        <sz val="10"/>
        <rFont val="宋体"/>
        <charset val="134"/>
      </rPr>
      <t>专项应付款</t>
    </r>
  </si>
  <si>
    <r>
      <rPr>
        <sz val="10"/>
        <rFont val="宋体"/>
        <charset val="134"/>
      </rPr>
      <t>长期应付款合计</t>
    </r>
  </si>
  <si>
    <r>
      <rPr>
        <sz val="18"/>
        <rFont val="黑体"/>
        <charset val="134"/>
      </rPr>
      <t>长期应付款评估明细表</t>
    </r>
  </si>
  <si>
    <r>
      <rPr>
        <sz val="10"/>
        <rFont val="宋体"/>
        <charset val="134"/>
      </rPr>
      <t>表</t>
    </r>
    <r>
      <rPr>
        <sz val="10"/>
        <rFont val="Times New Roman"/>
        <charset val="134"/>
      </rPr>
      <t>6-3-1</t>
    </r>
  </si>
  <si>
    <r>
      <rPr>
        <sz val="10"/>
        <rFont val="宋体"/>
        <charset val="134"/>
      </rPr>
      <t>初始额</t>
    </r>
  </si>
  <si>
    <r>
      <rPr>
        <sz val="9"/>
        <rFont val="宋体"/>
        <charset val="134"/>
      </rPr>
      <t>利息及汇率净损失</t>
    </r>
  </si>
  <si>
    <r>
      <rPr>
        <sz val="18"/>
        <rFont val="黑体"/>
        <charset val="134"/>
      </rPr>
      <t>专项应付款评估明细表</t>
    </r>
  </si>
  <si>
    <r>
      <rPr>
        <sz val="10"/>
        <rFont val="宋体"/>
        <charset val="134"/>
      </rPr>
      <t>表</t>
    </r>
    <r>
      <rPr>
        <sz val="10"/>
        <rFont val="Times New Roman"/>
        <charset val="134"/>
      </rPr>
      <t>6-3-2</t>
    </r>
  </si>
  <si>
    <r>
      <rPr>
        <sz val="10"/>
        <rFont val="宋体"/>
        <charset val="134"/>
      </rPr>
      <t>户名（或结算对象）</t>
    </r>
  </si>
  <si>
    <r>
      <rPr>
        <sz val="10"/>
        <rFont val="宋体"/>
        <charset val="134"/>
      </rPr>
      <t>款项内容</t>
    </r>
  </si>
  <si>
    <r>
      <rPr>
        <sz val="18"/>
        <rFont val="黑体"/>
        <charset val="134"/>
      </rPr>
      <t>预计负债评估明细表</t>
    </r>
  </si>
  <si>
    <r>
      <rPr>
        <sz val="10"/>
        <rFont val="宋体"/>
        <charset val="134"/>
      </rPr>
      <t>表</t>
    </r>
    <r>
      <rPr>
        <sz val="10"/>
        <rFont val="Times New Roman"/>
        <charset val="134"/>
      </rPr>
      <t>6-4</t>
    </r>
  </si>
  <si>
    <r>
      <rPr>
        <sz val="10"/>
        <rFont val="宋体"/>
        <charset val="134"/>
      </rPr>
      <t>核算内容</t>
    </r>
  </si>
  <si>
    <t>递延收益评估明细表</t>
  </si>
  <si>
    <r>
      <rPr>
        <sz val="10"/>
        <rFont val="宋体"/>
        <charset val="134"/>
      </rPr>
      <t>表</t>
    </r>
    <r>
      <rPr>
        <sz val="10"/>
        <rFont val="Times New Roman"/>
        <charset val="134"/>
      </rPr>
      <t>6-5</t>
    </r>
  </si>
  <si>
    <r>
      <rPr>
        <sz val="18"/>
        <rFont val="黑体"/>
        <charset val="134"/>
      </rPr>
      <t>递延所得税负债评估明细表</t>
    </r>
  </si>
  <si>
    <r>
      <rPr>
        <sz val="10"/>
        <rFont val="宋体"/>
        <charset val="134"/>
      </rPr>
      <t>表</t>
    </r>
    <r>
      <rPr>
        <sz val="10"/>
        <rFont val="Times New Roman"/>
        <charset val="134"/>
      </rPr>
      <t>6-6</t>
    </r>
  </si>
  <si>
    <r>
      <rPr>
        <sz val="10"/>
        <rFont val="宋体"/>
        <charset val="134"/>
      </rPr>
      <t>内容</t>
    </r>
  </si>
  <si>
    <r>
      <rPr>
        <sz val="18"/>
        <rFont val="黑体"/>
        <charset val="134"/>
      </rPr>
      <t>其他非流动负债评估明细表</t>
    </r>
  </si>
  <si>
    <r>
      <rPr>
        <sz val="10"/>
        <rFont val="宋体"/>
        <charset val="134"/>
      </rPr>
      <t>表</t>
    </r>
    <r>
      <rPr>
        <sz val="10"/>
        <rFont val="Times New Roman"/>
        <charset val="134"/>
      </rPr>
      <t>6-7</t>
    </r>
  </si>
  <si>
    <r>
      <rPr>
        <sz val="18"/>
        <rFont val="黑体"/>
        <charset val="134"/>
      </rPr>
      <t>所有者权益明细表</t>
    </r>
  </si>
  <si>
    <r>
      <rPr>
        <sz val="10"/>
        <rFont val="宋体"/>
        <charset val="134"/>
      </rPr>
      <t>表</t>
    </r>
    <r>
      <rPr>
        <sz val="10"/>
        <rFont val="Times New Roman"/>
        <charset val="134"/>
      </rPr>
      <t>7</t>
    </r>
  </si>
  <si>
    <t>7-1</t>
  </si>
  <si>
    <r>
      <rPr>
        <sz val="10"/>
        <rFont val="宋体"/>
        <charset val="134"/>
      </rPr>
      <t>实收资本（股本）</t>
    </r>
  </si>
  <si>
    <t>7-1-1</t>
  </si>
  <si>
    <r>
      <rPr>
        <sz val="10"/>
        <rFont val="宋体"/>
        <charset val="134"/>
      </rPr>
      <t>股东</t>
    </r>
    <r>
      <rPr>
        <sz val="10"/>
        <rFont val="Times New Roman"/>
        <charset val="134"/>
      </rPr>
      <t>1</t>
    </r>
    <r>
      <rPr>
        <sz val="10"/>
        <rFont val="宋体"/>
        <charset val="134"/>
      </rPr>
      <t>－</t>
    </r>
  </si>
  <si>
    <t>7-1-2</t>
  </si>
  <si>
    <r>
      <rPr>
        <sz val="10"/>
        <rFont val="宋体"/>
        <charset val="134"/>
      </rPr>
      <t>股东</t>
    </r>
    <r>
      <rPr>
        <sz val="10"/>
        <rFont val="Times New Roman"/>
        <charset val="134"/>
      </rPr>
      <t>2－</t>
    </r>
  </si>
  <si>
    <t>7-1-3</t>
  </si>
  <si>
    <t>……</t>
  </si>
  <si>
    <t>7-2</t>
  </si>
  <si>
    <r>
      <rPr>
        <sz val="10"/>
        <rFont val="宋体"/>
        <charset val="134"/>
      </rPr>
      <t>其他权益工具</t>
    </r>
  </si>
  <si>
    <t>7-3</t>
  </si>
  <si>
    <r>
      <rPr>
        <sz val="10"/>
        <rFont val="宋体"/>
        <charset val="134"/>
      </rPr>
      <t>资本公积</t>
    </r>
  </si>
  <si>
    <t>7-4</t>
  </si>
  <si>
    <r>
      <rPr>
        <sz val="10"/>
        <rFont val="宋体"/>
        <charset val="134"/>
      </rPr>
      <t>其他综合收益</t>
    </r>
  </si>
  <si>
    <t>7-5</t>
  </si>
  <si>
    <r>
      <rPr>
        <sz val="10"/>
        <rFont val="宋体"/>
        <charset val="134"/>
      </rPr>
      <t>专项储备</t>
    </r>
  </si>
  <si>
    <t>7-6</t>
  </si>
  <si>
    <r>
      <rPr>
        <sz val="10"/>
        <rFont val="宋体"/>
        <charset val="134"/>
      </rPr>
      <t>盈余公积</t>
    </r>
  </si>
  <si>
    <t>7-7</t>
  </si>
  <si>
    <r>
      <rPr>
        <sz val="10"/>
        <rFont val="宋体"/>
        <charset val="134"/>
      </rPr>
      <t>未分配利润</t>
    </r>
  </si>
  <si>
    <r>
      <rPr>
        <sz val="10"/>
        <rFont val="宋体"/>
        <charset val="134"/>
      </rPr>
      <t>所有者权益合计</t>
    </r>
  </si>
  <si>
    <t>Book1</t>
  </si>
  <si>
    <t>D:\MICROSOFT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</si>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</sst>
</file>

<file path=xl/styles.xml><?xml version="1.0" encoding="utf-8"?>
<styleSheet xmlns="http://schemas.openxmlformats.org/spreadsheetml/2006/main">
  <numFmts count="4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m/dd/yyyy;_-\ &quot;N/A&quot;_-;_-\ &quot;-&quot;_-"/>
    <numFmt numFmtId="177" formatCode="&quot;\&quot;#,##0;[Red]&quot;\&quot;&quot;\&quot;&quot;\&quot;&quot;\&quot;&quot;\&quot;&quot;\&quot;&quot;\&quot;\-#,##0"/>
    <numFmt numFmtId="178" formatCode="yyyy/mm/dd"/>
    <numFmt numFmtId="179" formatCode="&quot;$&quot;#,##0;\-&quot;$&quot;#,##0"/>
    <numFmt numFmtId="180" formatCode="#,##0\ &quot; &quot;;\(#,##0\)\ ;&quot;—&quot;&quot; &quot;&quot; &quot;&quot; &quot;&quot; &quot;"/>
    <numFmt numFmtId="181" formatCode="_-* #,##0.00_-;\-* #,##0.00_-;_-* &quot;-&quot;??_-;_-@_-"/>
    <numFmt numFmtId="182" formatCode="_(&quot;$&quot;* #,##0_);_(&quot;$&quot;* \(#,##0\);_(&quot;$&quot;* &quot;-&quot;??_);_(@_)"/>
    <numFmt numFmtId="183" formatCode="#,##0.0"/>
    <numFmt numFmtId="184" formatCode="0.0%"/>
    <numFmt numFmtId="185" formatCode="0.000%"/>
    <numFmt numFmtId="186" formatCode="mm/dd/yy_)"/>
    <numFmt numFmtId="187" formatCode="0.00_);[Red]\(0.00\)"/>
    <numFmt numFmtId="188" formatCode="_-* #,##0_-;\-* #,##0_-;_-* &quot;-&quot;_-;_-@_-"/>
    <numFmt numFmtId="189" formatCode="_([$€-2]* #,##0.00_);_([$€-2]* \(#,##0.00\);_([$€-2]* &quot;-&quot;??_)"/>
    <numFmt numFmtId="190" formatCode="_(* #,##0.00_);_(* \(#,##0.00\);_(* &quot;-&quot;??_);_(@_)"/>
    <numFmt numFmtId="191" formatCode="_(&quot;$&quot;* #,##0.0_);_(&quot;$&quot;* \(#,##0.0\);_(&quot;$&quot;* &quot;-&quot;??_);_(@_)"/>
    <numFmt numFmtId="192" formatCode="_-* #,##0.00\¥_-;\-* #,##0.00\¥_-;_-* &quot;-&quot;??\¥_-;_-@_-"/>
    <numFmt numFmtId="193" formatCode="[$-409]yyyy/mm;@"/>
    <numFmt numFmtId="194" formatCode="_-#,###.00,_-;\(#,###.00,\);_-\ \ &quot;-&quot;_-;_-@_-"/>
    <numFmt numFmtId="195" formatCode="yyyy/mm"/>
    <numFmt numFmtId="196" formatCode="_-#,##0_-;\(#,##0\);_-\ \ &quot;-&quot;_-;_-@_-"/>
    <numFmt numFmtId="197" formatCode="_-#,##0.00_-;\(#,##0.00\);_-\ \ &quot;-&quot;_-;_-@_-"/>
    <numFmt numFmtId="198" formatCode="mmm\ dd\,\ yy"/>
    <numFmt numFmtId="199" formatCode="mmm/yyyy;_-\ &quot;N/A&quot;_-;_-\ &quot;-&quot;_-"/>
    <numFmt numFmtId="200" formatCode="_-#,###,_-;\(#,###,\);_-\ \ &quot;-&quot;_-;_-@_-"/>
    <numFmt numFmtId="201" formatCode="_-#,##0%_-;\(#,##0%\);_-\ &quot;-&quot;_-"/>
    <numFmt numFmtId="202" formatCode="_-#0&quot;.&quot;0,_-;\(#0&quot;.&quot;0,\);_-\ \ &quot;-&quot;_-;_-@_-"/>
    <numFmt numFmtId="203" formatCode="_-#0&quot;.&quot;0000_-;\(#0&quot;.&quot;0000\);_-\ \ &quot;-&quot;_-;_-@_-"/>
    <numFmt numFmtId="204" formatCode="yyyy&quot;年&quot;mm&quot;月&quot;dd&quot;日&quot;"/>
    <numFmt numFmtId="205" formatCode="_-* #,##0_-;\-* #,##0_-;_-* &quot;-&quot;??_-;_-@_-"/>
    <numFmt numFmtId="206" formatCode="_-* #,##0\¥_-;\-* #,##0\¥_-;_-* &quot;-&quot;\¥_-;_-@_-"/>
    <numFmt numFmtId="207" formatCode="_(&quot;$&quot;* #,##0_);_(&quot;$&quot;* \(#,##0\);_(&quot;$&quot;* &quot;-&quot;_);_(@_)"/>
    <numFmt numFmtId="208" formatCode="_(&quot;$&quot;* #,##0.00_);_(&quot;$&quot;* \(#,##0.00\);_(&quot;$&quot;* &quot;-&quot;??_);_(@_)"/>
    <numFmt numFmtId="209" formatCode="#,##0.00\¥;\-#,##0.00\¥"/>
    <numFmt numFmtId="210" formatCode="_(* #,##0_);_(* \(#,##0\);_(* &quot;-&quot;_);_(@_)"/>
    <numFmt numFmtId="211" formatCode="0.00_ "/>
    <numFmt numFmtId="212" formatCode="0_ "/>
    <numFmt numFmtId="213" formatCode="[DBNum2][$RMB]General;[Red][DBNum2][$RMB]General"/>
    <numFmt numFmtId="214" formatCode="#,##0.00_ "/>
    <numFmt numFmtId="215" formatCode="#,##0.0000_ "/>
    <numFmt numFmtId="216" formatCode="#,##0_ "/>
    <numFmt numFmtId="217" formatCode="#,##0.0_ "/>
    <numFmt numFmtId="218" formatCode="#,##0.00;\(#,##0.00\)"/>
    <numFmt numFmtId="219" formatCode="#,##0;\(#,##0\)"/>
  </numFmts>
  <fonts count="121">
    <font>
      <sz val="12"/>
      <name val="Times New Roman"/>
      <charset val="134"/>
    </font>
    <font>
      <sz val="10"/>
      <name val="Arial"/>
      <charset val="134"/>
    </font>
    <font>
      <sz val="10"/>
      <name val="宋体"/>
      <charset val="134"/>
    </font>
    <font>
      <b/>
      <sz val="10"/>
      <color indexed="10"/>
      <name val="Arial"/>
      <charset val="134"/>
    </font>
    <font>
      <b/>
      <sz val="10"/>
      <color indexed="8"/>
      <name val="Arial"/>
      <charset val="134"/>
    </font>
    <font>
      <sz val="18"/>
      <name val="Times New Roman"/>
      <charset val="134"/>
    </font>
    <font>
      <sz val="10"/>
      <name val="Times New Roman"/>
      <charset val="134"/>
    </font>
    <font>
      <sz val="11"/>
      <name val="Times New Roman"/>
      <charset val="134"/>
    </font>
    <font>
      <sz val="18"/>
      <name val="黑体"/>
      <charset val="134"/>
    </font>
    <font>
      <sz val="9"/>
      <name val="Times New Roman"/>
      <charset val="134"/>
    </font>
    <font>
      <b/>
      <sz val="10"/>
      <name val="Times New Roman"/>
      <charset val="134"/>
    </font>
    <font>
      <sz val="10"/>
      <color indexed="8"/>
      <name val="Times New Roman"/>
      <charset val="134"/>
    </font>
    <font>
      <sz val="8"/>
      <name val="Times New Roman"/>
      <charset val="134"/>
    </font>
    <font>
      <sz val="9"/>
      <color indexed="8"/>
      <name val="Times New Roman"/>
      <charset val="134"/>
    </font>
    <font>
      <sz val="9"/>
      <color rgb="FF000000"/>
      <name val="宋体"/>
      <charset val="134"/>
    </font>
    <font>
      <sz val="9"/>
      <name val="Times New Roman"/>
      <charset val="0"/>
    </font>
    <font>
      <sz val="10"/>
      <color indexed="10"/>
      <name val="Times New Roman"/>
      <charset val="134"/>
    </font>
    <font>
      <sz val="7"/>
      <name val="Times New Roman"/>
      <charset val="134"/>
    </font>
    <font>
      <sz val="6"/>
      <name val="Times New Roman"/>
      <charset val="134"/>
    </font>
    <font>
      <b/>
      <sz val="10"/>
      <color indexed="8"/>
      <name val="Times New Roman"/>
      <charset val="134"/>
    </font>
    <font>
      <sz val="20"/>
      <name val="Times New Roman"/>
      <charset val="134"/>
    </font>
    <font>
      <sz val="11"/>
      <color indexed="8"/>
      <name val="Times New Roman"/>
      <charset val="134"/>
    </font>
    <font>
      <b/>
      <sz val="11"/>
      <name val="Times New Roman"/>
      <charset val="134"/>
    </font>
    <font>
      <sz val="11"/>
      <color indexed="8"/>
      <name val="宋体"/>
      <charset val="134"/>
    </font>
    <font>
      <b/>
      <sz val="16"/>
      <name val="Times New Roman"/>
      <charset val="134"/>
    </font>
    <font>
      <b/>
      <sz val="9"/>
      <name val="Times New Roman"/>
      <charset val="134"/>
    </font>
    <font>
      <sz val="9"/>
      <name val="Arial"/>
      <charset val="134"/>
    </font>
    <font>
      <sz val="12"/>
      <name val="Arial"/>
      <charset val="134"/>
    </font>
    <font>
      <b/>
      <sz val="18"/>
      <name val="黑体"/>
      <charset val="134"/>
    </font>
    <font>
      <sz val="16"/>
      <name val="Times New Roman"/>
      <charset val="134"/>
    </font>
    <font>
      <b/>
      <sz val="10"/>
      <name val="宋体"/>
      <charset val="134"/>
    </font>
    <font>
      <sz val="9"/>
      <name val="宋体"/>
      <charset val="134"/>
    </font>
    <font>
      <sz val="28"/>
      <name val="宋体"/>
      <charset val="134"/>
    </font>
    <font>
      <sz val="20"/>
      <color indexed="10"/>
      <name val="宋体"/>
      <charset val="134"/>
    </font>
    <font>
      <sz val="9"/>
      <color indexed="10"/>
      <name val="Times New Roman"/>
      <charset val="134"/>
    </font>
    <font>
      <sz val="9"/>
      <color indexed="10"/>
      <name val="宋体"/>
      <charset val="134"/>
    </font>
    <font>
      <sz val="12"/>
      <color indexed="10"/>
      <name val="Times New Roman"/>
      <charset val="134"/>
    </font>
    <font>
      <sz val="12"/>
      <color indexed="10"/>
      <name val="宋体"/>
      <charset val="134"/>
    </font>
    <font>
      <b/>
      <sz val="20"/>
      <name val="宋体"/>
      <charset val="134"/>
    </font>
    <font>
      <b/>
      <sz val="20"/>
      <color indexed="10"/>
      <name val="宋体"/>
      <charset val="134"/>
    </font>
    <font>
      <u/>
      <sz val="12"/>
      <color indexed="10"/>
      <name val="宋体"/>
      <charset val="134"/>
    </font>
    <font>
      <sz val="12"/>
      <name val="仿宋_GB2312"/>
      <charset val="134"/>
    </font>
    <font>
      <sz val="12"/>
      <name val="宋体"/>
      <charset val="134"/>
    </font>
    <font>
      <sz val="12"/>
      <color indexed="62"/>
      <name val="宋体"/>
      <charset val="134"/>
    </font>
    <font>
      <sz val="12"/>
      <color indexed="12"/>
      <name val="宋体"/>
      <charset val="134"/>
    </font>
    <font>
      <b/>
      <sz val="22"/>
      <name val="Times New Roman"/>
      <charset val="134"/>
    </font>
    <font>
      <sz val="9"/>
      <color indexed="12"/>
      <name val="Times New Roman"/>
      <charset val="134"/>
    </font>
    <font>
      <sz val="14"/>
      <name val="Times New Roman"/>
      <charset val="134"/>
    </font>
    <font>
      <sz val="10"/>
      <color indexed="62"/>
      <name val="Times New Roman"/>
      <charset val="134"/>
    </font>
    <font>
      <sz val="10"/>
      <name val="仿宋_GB2312"/>
      <charset val="134"/>
    </font>
    <font>
      <b/>
      <sz val="10"/>
      <color indexed="10"/>
      <name val="Times New Roman"/>
      <charset val="134"/>
    </font>
    <font>
      <sz val="10"/>
      <color indexed="12"/>
      <name val="Times New Roman"/>
      <charset val="134"/>
    </font>
    <font>
      <i/>
      <sz val="10"/>
      <name val="Times New Roman"/>
      <charset val="134"/>
    </font>
    <font>
      <i/>
      <u/>
      <sz val="10"/>
      <name val="Times New Roman"/>
      <charset val="134"/>
    </font>
    <font>
      <sz val="14"/>
      <name val="宋体"/>
      <charset val="134"/>
    </font>
    <font>
      <sz val="12"/>
      <name val="华文行楷"/>
      <charset val="134"/>
    </font>
    <font>
      <u/>
      <sz val="10"/>
      <color indexed="12"/>
      <name val="宋体"/>
      <charset val="134"/>
    </font>
    <font>
      <b/>
      <sz val="16"/>
      <name val="宋体"/>
      <charset val="134"/>
    </font>
    <font>
      <sz val="11"/>
      <color theme="1"/>
      <name val="宋体"/>
      <charset val="134"/>
      <scheme val="minor"/>
    </font>
    <font>
      <sz val="10"/>
      <color indexed="8"/>
      <name val="宋体"/>
      <charset val="134"/>
    </font>
    <font>
      <sz val="10"/>
      <color indexed="62"/>
      <name val="宋体"/>
      <charset val="134"/>
    </font>
    <font>
      <sz val="10"/>
      <color indexed="8"/>
      <name val="MS Sans Serif"/>
      <charset val="134"/>
    </font>
    <font>
      <sz val="10"/>
      <color indexed="20"/>
      <name val="宋体"/>
      <charset val="134"/>
    </font>
    <font>
      <sz val="10"/>
      <color indexed="9"/>
      <name val="宋体"/>
      <charset val="134"/>
    </font>
    <font>
      <u/>
      <sz val="12"/>
      <color indexed="12"/>
      <name val="宋体"/>
      <charset val="134"/>
    </font>
    <font>
      <u/>
      <sz val="11"/>
      <color rgb="FF800080"/>
      <name val="宋体"/>
      <charset val="0"/>
      <scheme val="minor"/>
    </font>
    <font>
      <sz val="10"/>
      <color indexed="16"/>
      <name val="MS Serif"/>
      <charset val="134"/>
    </font>
    <font>
      <b/>
      <sz val="11"/>
      <color indexed="62"/>
      <name val="宋体"/>
      <charset val="134"/>
    </font>
    <font>
      <sz val="10"/>
      <color indexed="10"/>
      <name val="宋体"/>
      <charset val="134"/>
    </font>
    <font>
      <b/>
      <sz val="18"/>
      <color indexed="62"/>
      <name val="宋体"/>
      <charset val="134"/>
    </font>
    <font>
      <i/>
      <sz val="10"/>
      <color indexed="23"/>
      <name val="宋体"/>
      <charset val="134"/>
    </font>
    <font>
      <b/>
      <sz val="15"/>
      <color indexed="62"/>
      <name val="宋体"/>
      <charset val="134"/>
    </font>
    <font>
      <b/>
      <sz val="13"/>
      <color indexed="62"/>
      <name val="宋体"/>
      <charset val="134"/>
    </font>
    <font>
      <sz val="12"/>
      <name val="???"/>
      <charset val="134"/>
    </font>
    <font>
      <b/>
      <sz val="10"/>
      <color indexed="63"/>
      <name val="宋体"/>
      <charset val="134"/>
    </font>
    <font>
      <b/>
      <sz val="10"/>
      <color indexed="52"/>
      <name val="宋体"/>
      <charset val="134"/>
    </font>
    <font>
      <b/>
      <sz val="10"/>
      <color indexed="9"/>
      <name val="宋体"/>
      <charset val="134"/>
    </font>
    <font>
      <sz val="10"/>
      <color indexed="52"/>
      <name val="宋体"/>
      <charset val="134"/>
    </font>
    <font>
      <b/>
      <sz val="10"/>
      <color indexed="8"/>
      <name val="宋体"/>
      <charset val="134"/>
    </font>
    <font>
      <sz val="10"/>
      <color indexed="17"/>
      <name val="宋体"/>
      <charset val="134"/>
    </font>
    <font>
      <sz val="10"/>
      <color indexed="60"/>
      <name val="宋体"/>
      <charset val="134"/>
    </font>
    <font>
      <sz val="8"/>
      <name val="Arial"/>
      <charset val="134"/>
    </font>
    <font>
      <u val="singleAccounting"/>
      <vertAlign val="subscript"/>
      <sz val="10"/>
      <name val="Times New Roman"/>
      <charset val="134"/>
    </font>
    <font>
      <sz val="11"/>
      <name val="蹈框"/>
      <charset val="134"/>
    </font>
    <font>
      <i/>
      <sz val="9"/>
      <name val="Times New Roman"/>
      <charset val="134"/>
    </font>
    <font>
      <b/>
      <sz val="10"/>
      <name val="Helv"/>
      <charset val="134"/>
    </font>
    <font>
      <b/>
      <sz val="10"/>
      <name val="MS Sans Serif"/>
      <charset val="134"/>
    </font>
    <font>
      <i/>
      <sz val="12"/>
      <name val="Times New Roman"/>
      <charset val="134"/>
    </font>
    <font>
      <b/>
      <sz val="11"/>
      <name val="Helv"/>
      <charset val="134"/>
    </font>
    <font>
      <b/>
      <sz val="8"/>
      <name val="Arial"/>
      <charset val="134"/>
    </font>
    <font>
      <sz val="10"/>
      <name val="MS Serif"/>
      <charset val="134"/>
    </font>
    <font>
      <sz val="10"/>
      <name val="Courier"/>
      <charset val="134"/>
    </font>
    <font>
      <sz val="10"/>
      <name val="MS Sans Serif"/>
      <charset val="134"/>
    </font>
    <font>
      <b/>
      <sz val="12"/>
      <name val="Helv"/>
      <charset val="134"/>
    </font>
    <font>
      <b/>
      <sz val="12"/>
      <name val="Arial"/>
      <charset val="134"/>
    </font>
    <font>
      <b/>
      <sz val="13"/>
      <name val="Times New Roman"/>
      <charset val="134"/>
    </font>
    <font>
      <b/>
      <i/>
      <sz val="12"/>
      <name val="Times New Roman"/>
      <charset val="134"/>
    </font>
    <font>
      <sz val="7"/>
      <name val="Small Fonts"/>
      <charset val="134"/>
    </font>
    <font>
      <sz val="10"/>
      <name val="Tms Rmn"/>
      <charset val="134"/>
    </font>
    <font>
      <b/>
      <sz val="14"/>
      <color indexed="9"/>
      <name val="Times New Roman"/>
      <charset val="134"/>
    </font>
    <font>
      <b/>
      <sz val="12"/>
      <name val="MS Sans Serif"/>
      <charset val="134"/>
    </font>
    <font>
      <sz val="12"/>
      <name val="MS Sans Serif"/>
      <charset val="134"/>
    </font>
    <font>
      <b/>
      <sz val="8"/>
      <color indexed="8"/>
      <name val="Helv"/>
      <charset val="134"/>
    </font>
    <font>
      <sz val="12"/>
      <name val="바탕체"/>
      <charset val="134"/>
    </font>
    <font>
      <vertAlign val="superscript"/>
      <sz val="10"/>
      <name val="Times New Roman"/>
      <charset val="134"/>
    </font>
    <font>
      <sz val="8"/>
      <name val="宋体"/>
      <charset val="134"/>
    </font>
    <font>
      <vertAlign val="superscript"/>
      <sz val="8"/>
      <name val="Times New Roman"/>
      <charset val="134"/>
    </font>
    <font>
      <sz val="7"/>
      <name val="宋体"/>
      <charset val="134"/>
    </font>
    <font>
      <sz val="20"/>
      <name val="黑体"/>
      <charset val="134"/>
    </font>
    <font>
      <sz val="11"/>
      <name val="宋体"/>
      <charset val="134"/>
    </font>
    <font>
      <b/>
      <sz val="11"/>
      <name val="宋体"/>
      <charset val="134"/>
    </font>
    <font>
      <b/>
      <sz val="9"/>
      <name val="宋体"/>
      <charset val="134"/>
    </font>
    <font>
      <b/>
      <sz val="22"/>
      <name val="华文新魏"/>
      <charset val="134"/>
    </font>
    <font>
      <sz val="9"/>
      <color indexed="12"/>
      <name val="宋体"/>
      <charset val="134"/>
    </font>
    <font>
      <b/>
      <sz val="10"/>
      <name val="仿宋_GB2312"/>
      <charset val="134"/>
    </font>
    <font>
      <b/>
      <sz val="10"/>
      <color indexed="10"/>
      <name val="宋体"/>
      <charset val="134"/>
    </font>
    <font>
      <i/>
      <sz val="10"/>
      <name val="华文楷体"/>
      <charset val="134"/>
    </font>
    <font>
      <b/>
      <sz val="9"/>
      <name val="Tahoma"/>
      <charset val="134"/>
    </font>
    <font>
      <sz val="9"/>
      <name val="Tahoma"/>
      <charset val="134"/>
    </font>
    <font>
      <sz val="9"/>
      <name val="宋体"/>
      <charset val="134"/>
    </font>
    <font>
      <b/>
      <sz val="9"/>
      <name val="宋体"/>
      <charset val="134"/>
    </font>
  </fonts>
  <fills count="2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theme="0"/>
        <bgColor indexed="64"/>
      </patternFill>
    </fill>
    <fill>
      <patternFill patternType="solid">
        <fgColor theme="8" tint="0.8"/>
        <bgColor indexed="64"/>
      </patternFill>
    </fill>
    <fill>
      <patternFill patternType="solid">
        <fgColor rgb="FFFFFF00"/>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27"/>
        <bgColor indexed="64"/>
      </patternFill>
    </fill>
    <fill>
      <patternFill patternType="solid">
        <fgColor indexed="57"/>
        <bgColor indexed="64"/>
      </patternFill>
    </fill>
    <fill>
      <patternFill patternType="solid">
        <fgColor indexed="54"/>
        <bgColor indexed="64"/>
      </patternFill>
    </fill>
    <fill>
      <patternFill patternType="solid">
        <fgColor indexed="44"/>
        <bgColor indexed="64"/>
      </patternFill>
    </fill>
    <fill>
      <patternFill patternType="solid">
        <fgColor indexed="53"/>
        <bgColor indexed="64"/>
      </patternFill>
    </fill>
    <fill>
      <patternFill patternType="solid">
        <fgColor indexed="15"/>
        <bgColor indexed="64"/>
      </patternFill>
    </fill>
    <fill>
      <patternFill patternType="solid">
        <fgColor indexed="31"/>
        <bgColor indexed="64"/>
      </patternFill>
    </fill>
    <fill>
      <patternFill patternType="solid">
        <fgColor indexed="12"/>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double">
        <color auto="1"/>
      </bottom>
      <diagonal/>
    </border>
    <border>
      <left/>
      <right/>
      <top style="double">
        <color auto="1"/>
      </top>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bottom style="medium">
        <color auto="1"/>
      </bottom>
      <diagonal/>
    </border>
    <border>
      <left/>
      <right/>
      <top style="medium">
        <color auto="1"/>
      </top>
      <bottom style="medium">
        <color auto="1"/>
      </bottom>
      <diagonal/>
    </border>
  </borders>
  <cellStyleXfs count="198">
    <xf numFmtId="0" fontId="0" fillId="0" borderId="0"/>
    <xf numFmtId="42" fontId="58" fillId="0" borderId="0" applyFont="0" applyFill="0" applyBorder="0" applyAlignment="0" applyProtection="0">
      <alignment vertical="center"/>
    </xf>
    <xf numFmtId="0" fontId="59" fillId="10" borderId="0" applyNumberFormat="0" applyBorder="0" applyAlignment="0" applyProtection="0">
      <alignment vertical="center"/>
    </xf>
    <xf numFmtId="0" fontId="60" fillId="11" borderId="20" applyNumberFormat="0" applyAlignment="0" applyProtection="0">
      <alignment vertical="center"/>
    </xf>
    <xf numFmtId="44" fontId="58" fillId="0" borderId="0" applyFont="0" applyFill="0" applyBorder="0" applyAlignment="0" applyProtection="0">
      <alignment vertical="center"/>
    </xf>
    <xf numFmtId="0" fontId="61" fillId="0" borderId="0"/>
    <xf numFmtId="0" fontId="12" fillId="0" borderId="0">
      <alignment horizontal="center" wrapText="1"/>
      <protection locked="0"/>
    </xf>
    <xf numFmtId="41" fontId="0" fillId="0" borderId="0" applyFont="0" applyFill="0" applyBorder="0" applyAlignment="0" applyProtection="0"/>
    <xf numFmtId="0" fontId="59" fillId="3" borderId="0" applyNumberFormat="0" applyBorder="0" applyAlignment="0" applyProtection="0">
      <alignment vertical="center"/>
    </xf>
    <xf numFmtId="0" fontId="62" fillId="12" borderId="0" applyNumberFormat="0" applyBorder="0" applyAlignment="0" applyProtection="0">
      <alignment vertical="center"/>
    </xf>
    <xf numFmtId="43" fontId="0" fillId="0" borderId="0" applyFont="0" applyFill="0" applyBorder="0" applyAlignment="0" applyProtection="0"/>
    <xf numFmtId="0" fontId="63" fillId="3" borderId="0" applyNumberFormat="0" applyBorder="0" applyAlignment="0" applyProtection="0">
      <alignment vertical="center"/>
    </xf>
    <xf numFmtId="0" fontId="64" fillId="0" borderId="0" applyNumberFormat="0" applyFill="0" applyBorder="0" applyAlignment="0" applyProtection="0">
      <alignment vertical="top"/>
      <protection locked="0"/>
    </xf>
    <xf numFmtId="9" fontId="58" fillId="0" borderId="0" applyFont="0" applyFill="0" applyBorder="0" applyAlignment="0" applyProtection="0">
      <alignment vertical="center"/>
    </xf>
    <xf numFmtId="0" fontId="65" fillId="0" borderId="0" applyNumberFormat="0" applyFill="0" applyBorder="0" applyAlignment="0" applyProtection="0">
      <alignment vertical="center"/>
    </xf>
    <xf numFmtId="188" fontId="0" fillId="0" borderId="0" applyFont="0" applyFill="0" applyBorder="0" applyAlignment="0" applyProtection="0"/>
    <xf numFmtId="0" fontId="0" fillId="10" borderId="21" applyNumberFormat="0" applyFont="0" applyAlignment="0" applyProtection="0">
      <alignment vertical="center"/>
    </xf>
    <xf numFmtId="0" fontId="63" fillId="13" borderId="0" applyNumberFormat="0" applyBorder="0" applyAlignment="0" applyProtection="0">
      <alignment vertical="center"/>
    </xf>
    <xf numFmtId="0" fontId="66" fillId="0" borderId="0" applyNumberFormat="0" applyAlignment="0">
      <alignment horizontal="left"/>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22" applyNumberFormat="0" applyFill="0" applyAlignment="0" applyProtection="0">
      <alignment vertical="center"/>
    </xf>
    <xf numFmtId="0" fontId="1" fillId="0" borderId="0"/>
    <xf numFmtId="0" fontId="72" fillId="0" borderId="23" applyNumberFormat="0" applyFill="0" applyAlignment="0" applyProtection="0">
      <alignment vertical="center"/>
    </xf>
    <xf numFmtId="0" fontId="0" fillId="0" borderId="0"/>
    <xf numFmtId="0" fontId="1" fillId="0" borderId="0">
      <protection locked="0"/>
    </xf>
    <xf numFmtId="0" fontId="63" fillId="14" borderId="0" applyNumberFormat="0" applyBorder="0" applyAlignment="0" applyProtection="0">
      <alignment vertical="center"/>
    </xf>
    <xf numFmtId="0" fontId="67" fillId="0" borderId="24" applyNumberFormat="0" applyFill="0" applyAlignment="0" applyProtection="0">
      <alignment vertical="center"/>
    </xf>
    <xf numFmtId="0" fontId="73" fillId="0" borderId="0"/>
    <xf numFmtId="0" fontId="63" fillId="9" borderId="0" applyNumberFormat="0" applyBorder="0" applyAlignment="0" applyProtection="0">
      <alignment vertical="center"/>
    </xf>
    <xf numFmtId="0" fontId="74" fillId="15" borderId="25" applyNumberFormat="0" applyAlignment="0" applyProtection="0">
      <alignment vertical="center"/>
    </xf>
    <xf numFmtId="182" fontId="0" fillId="0" borderId="0" applyFont="0" applyFill="0" applyBorder="0" applyAlignment="0" applyProtection="0"/>
    <xf numFmtId="49" fontId="6" fillId="0" borderId="0" applyProtection="0">
      <alignment horizontal="left"/>
    </xf>
    <xf numFmtId="0" fontId="1" fillId="0" borderId="0">
      <protection locked="0"/>
    </xf>
    <xf numFmtId="0" fontId="75" fillId="15" borderId="20" applyNumberFormat="0" applyAlignment="0" applyProtection="0">
      <alignment vertical="center"/>
    </xf>
    <xf numFmtId="0" fontId="76" fillId="16" borderId="26" applyNumberFormat="0" applyAlignment="0" applyProtection="0">
      <alignment vertical="center"/>
    </xf>
    <xf numFmtId="0" fontId="63" fillId="17" borderId="0" applyNumberFormat="0" applyBorder="0" applyAlignment="0" applyProtection="0">
      <alignment vertical="center"/>
    </xf>
    <xf numFmtId="0" fontId="1" fillId="0" borderId="0">
      <protection locked="0"/>
    </xf>
    <xf numFmtId="0" fontId="59" fillId="11" borderId="0" applyNumberFormat="0" applyBorder="0" applyAlignment="0" applyProtection="0">
      <alignment vertical="center"/>
    </xf>
    <xf numFmtId="0" fontId="77" fillId="0" borderId="27" applyNumberFormat="0" applyFill="0" applyAlignment="0" applyProtection="0">
      <alignment vertical="center"/>
    </xf>
    <xf numFmtId="0" fontId="78" fillId="0" borderId="28" applyNumberFormat="0" applyFill="0" applyAlignment="0" applyProtection="0">
      <alignment vertical="center"/>
    </xf>
    <xf numFmtId="0" fontId="79" fillId="2" borderId="0" applyNumberFormat="0" applyBorder="0" applyAlignment="0" applyProtection="0">
      <alignment vertical="center"/>
    </xf>
    <xf numFmtId="0" fontId="80" fillId="3" borderId="0" applyNumberFormat="0" applyBorder="0" applyAlignment="0" applyProtection="0">
      <alignment vertical="center"/>
    </xf>
    <xf numFmtId="0" fontId="59" fillId="18" borderId="0" applyNumberFormat="0" applyBorder="0" applyAlignment="0" applyProtection="0">
      <alignment vertical="center"/>
    </xf>
    <xf numFmtId="0" fontId="63" fillId="14" borderId="0" applyNumberFormat="0" applyBorder="0" applyAlignment="0" applyProtection="0">
      <alignment vertical="center"/>
    </xf>
    <xf numFmtId="0" fontId="59" fillId="15" borderId="0" applyNumberFormat="0" applyBorder="0" applyAlignment="0" applyProtection="0">
      <alignment vertical="center"/>
    </xf>
    <xf numFmtId="0" fontId="59" fillId="9" borderId="0" applyNumberFormat="0" applyBorder="0" applyAlignment="0" applyProtection="0">
      <alignment vertical="center"/>
    </xf>
    <xf numFmtId="0" fontId="59" fillId="11" borderId="0" applyNumberFormat="0" applyBorder="0" applyAlignment="0" applyProtection="0">
      <alignment vertical="center"/>
    </xf>
    <xf numFmtId="0" fontId="59" fillId="13"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0" fillId="0" borderId="0" applyNumberFormat="0" applyFont="0" applyFill="0" applyBorder="0" applyAlignment="0" applyProtection="0">
      <alignment horizontal="left"/>
    </xf>
    <xf numFmtId="0" fontId="1" fillId="0" borderId="0"/>
    <xf numFmtId="0" fontId="59" fillId="15" borderId="0" applyNumberFormat="0" applyBorder="0" applyAlignment="0" applyProtection="0">
      <alignment vertical="center"/>
    </xf>
    <xf numFmtId="0" fontId="59" fillId="9" borderId="0" applyNumberFormat="0" applyBorder="0" applyAlignment="0" applyProtection="0">
      <alignment vertical="center"/>
    </xf>
    <xf numFmtId="0" fontId="63" fillId="14" borderId="0" applyNumberFormat="0" applyBorder="0" applyAlignment="0" applyProtection="0">
      <alignment vertical="center"/>
    </xf>
    <xf numFmtId="0" fontId="59" fillId="21" borderId="0" applyNumberFormat="0" applyBorder="0" applyAlignment="0" applyProtection="0">
      <alignment vertical="center"/>
    </xf>
    <xf numFmtId="0" fontId="63" fillId="14" borderId="0" applyNumberFormat="0" applyBorder="0" applyAlignment="0" applyProtection="0">
      <alignment vertical="center"/>
    </xf>
    <xf numFmtId="0" fontId="63" fillId="22" borderId="0" applyNumberFormat="0" applyBorder="0" applyAlignment="0" applyProtection="0">
      <alignment vertical="center"/>
    </xf>
    <xf numFmtId="190" fontId="0" fillId="0" borderId="0" applyFont="0" applyFill="0" applyBorder="0" applyAlignment="0" applyProtection="0"/>
    <xf numFmtId="0" fontId="59" fillId="11" borderId="0" applyNumberFormat="0" applyBorder="0" applyAlignment="0" applyProtection="0">
      <alignment vertical="center"/>
    </xf>
    <xf numFmtId="0" fontId="63" fillId="11" borderId="0" applyNumberFormat="0" applyBorder="0" applyAlignment="0" applyProtection="0">
      <alignment vertical="center"/>
    </xf>
    <xf numFmtId="0" fontId="1" fillId="0" borderId="0">
      <protection locked="0"/>
    </xf>
    <xf numFmtId="0" fontId="1" fillId="0" borderId="0">
      <protection locked="0"/>
    </xf>
    <xf numFmtId="0" fontId="0" fillId="0" borderId="0"/>
    <xf numFmtId="0" fontId="0" fillId="0" borderId="0" applyFont="0" applyFill="0" applyBorder="0" applyAlignment="0" applyProtection="0"/>
    <xf numFmtId="0" fontId="0" fillId="0" borderId="0" applyFont="0" applyFill="0" applyBorder="0" applyAlignment="0" applyProtection="0"/>
    <xf numFmtId="0" fontId="0" fillId="0" borderId="0"/>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194" fontId="6" fillId="0" borderId="0" applyFill="0" applyBorder="0" applyProtection="0">
      <alignment horizontal="right"/>
    </xf>
    <xf numFmtId="0" fontId="1" fillId="0" borderId="0">
      <protection locked="0"/>
    </xf>
    <xf numFmtId="0" fontId="1" fillId="0" borderId="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5" borderId="8"/>
    <xf numFmtId="0" fontId="1" fillId="0" borderId="0"/>
    <xf numFmtId="0" fontId="1" fillId="0" borderId="0"/>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protection locked="0"/>
    </xf>
    <xf numFmtId="0" fontId="1" fillId="0" borderId="0"/>
    <xf numFmtId="196" fontId="6" fillId="0" borderId="0" applyFill="0" applyBorder="0" applyProtection="0">
      <alignment horizontal="right"/>
    </xf>
    <xf numFmtId="0" fontId="1" fillId="0" borderId="0"/>
    <xf numFmtId="197" fontId="6" fillId="0" borderId="0" applyFill="0" applyBorder="0" applyProtection="0">
      <alignment horizontal="right"/>
    </xf>
    <xf numFmtId="176" fontId="82" fillId="0" borderId="0" applyFill="0" applyBorder="0" applyProtection="0">
      <alignment horizontal="center"/>
    </xf>
    <xf numFmtId="199" fontId="82" fillId="0" borderId="0" applyFill="0" applyBorder="0" applyProtection="0">
      <alignment horizontal="center"/>
    </xf>
    <xf numFmtId="200" fontId="6" fillId="0" borderId="0" applyFill="0" applyBorder="0" applyProtection="0">
      <alignment horizontal="right"/>
    </xf>
    <xf numFmtId="14" fontId="12" fillId="0" borderId="0">
      <alignment horizontal="center" wrapText="1"/>
      <protection locked="0"/>
    </xf>
    <xf numFmtId="0" fontId="83" fillId="0" borderId="0"/>
    <xf numFmtId="201" fontId="84" fillId="0" borderId="0" applyFill="0" applyBorder="0" applyProtection="0">
      <alignment horizontal="right"/>
    </xf>
    <xf numFmtId="202" fontId="6" fillId="0" borderId="0" applyFill="0" applyBorder="0" applyProtection="0">
      <alignment horizontal="right"/>
    </xf>
    <xf numFmtId="203" fontId="6" fillId="0" borderId="0" applyFill="0" applyBorder="0" applyProtection="0">
      <alignment horizontal="right"/>
    </xf>
    <xf numFmtId="205" fontId="0" fillId="0" borderId="0" applyFill="0" applyBorder="0" applyAlignment="0"/>
    <xf numFmtId="0" fontId="85" fillId="0" borderId="0"/>
    <xf numFmtId="177" fontId="1" fillId="0" borderId="0"/>
    <xf numFmtId="0" fontId="86" fillId="0" borderId="0" applyNumberFormat="0" applyFill="0" applyBorder="0" applyAlignment="0" applyProtection="0"/>
    <xf numFmtId="191" fontId="0" fillId="0" borderId="0" applyFont="0" applyFill="0" applyBorder="0" applyAlignment="0" applyProtection="0"/>
    <xf numFmtId="0" fontId="87" fillId="0" borderId="0" applyFill="0" applyBorder="0">
      <alignment horizontal="right"/>
    </xf>
    <xf numFmtId="0" fontId="0" fillId="0" borderId="0" applyFill="0" applyBorder="0">
      <alignment horizontal="right"/>
    </xf>
    <xf numFmtId="0" fontId="88" fillId="0" borderId="29"/>
    <xf numFmtId="0" fontId="89" fillId="0" borderId="5">
      <alignment horizontal="center"/>
    </xf>
    <xf numFmtId="0" fontId="81" fillId="9" borderId="0" applyNumberFormat="0" applyBorder="0" applyAlignment="0" applyProtection="0"/>
    <xf numFmtId="177" fontId="1" fillId="0" borderId="0"/>
    <xf numFmtId="177" fontId="1" fillId="0" borderId="0"/>
    <xf numFmtId="185" fontId="0" fillId="0" borderId="0" applyFont="0" applyFill="0" applyBorder="0" applyAlignment="0" applyProtection="0"/>
    <xf numFmtId="177" fontId="1" fillId="0" borderId="0"/>
    <xf numFmtId="177" fontId="1" fillId="0" borderId="0"/>
    <xf numFmtId="177" fontId="1" fillId="0" borderId="0"/>
    <xf numFmtId="177" fontId="1" fillId="0" borderId="0"/>
    <xf numFmtId="177" fontId="1" fillId="0" borderId="0"/>
    <xf numFmtId="41" fontId="0" fillId="0" borderId="0" applyFont="0" applyFill="0" applyBorder="0" applyAlignment="0" applyProtection="0"/>
    <xf numFmtId="181" fontId="0" fillId="0" borderId="0" applyFont="0" applyFill="0" applyBorder="0" applyAlignment="0" applyProtection="0"/>
    <xf numFmtId="183" fontId="6" fillId="0" borderId="0"/>
    <xf numFmtId="0" fontId="90" fillId="0" borderId="0" applyNumberFormat="0" applyAlignment="0">
      <alignment horizontal="left"/>
    </xf>
    <xf numFmtId="0" fontId="91" fillId="0" borderId="0" applyNumberFormat="0" applyAlignment="0"/>
    <xf numFmtId="207" fontId="0" fillId="0" borderId="0" applyFont="0" applyFill="0" applyBorder="0" applyAlignment="0" applyProtection="0"/>
    <xf numFmtId="184" fontId="0" fillId="0" borderId="0" applyFont="0" applyFill="0" applyBorder="0" applyAlignment="0" applyProtection="0"/>
    <xf numFmtId="208" fontId="0" fillId="0" borderId="0" applyFont="0" applyFill="0" applyBorder="0" applyAlignment="0" applyProtection="0"/>
    <xf numFmtId="15" fontId="92" fillId="0" borderId="0"/>
    <xf numFmtId="189" fontId="0" fillId="0" borderId="0" applyFont="0" applyFill="0" applyBorder="0" applyAlignment="0" applyProtection="0"/>
    <xf numFmtId="0" fontId="42" fillId="0" borderId="0"/>
    <xf numFmtId="0" fontId="1" fillId="0" borderId="0">
      <protection locked="0"/>
    </xf>
    <xf numFmtId="180" fontId="7" fillId="0" borderId="0">
      <alignment horizontal="right"/>
    </xf>
    <xf numFmtId="0" fontId="1" fillId="0" borderId="0"/>
    <xf numFmtId="0" fontId="93" fillId="0" borderId="0">
      <alignment horizontal="left"/>
    </xf>
    <xf numFmtId="43" fontId="0" fillId="0" borderId="0" applyFont="0" applyFill="0" applyBorder="0" applyAlignment="0" applyProtection="0"/>
    <xf numFmtId="0" fontId="94" fillId="0" borderId="30" applyNumberFormat="0" applyAlignment="0" applyProtection="0">
      <alignment horizontal="left" vertical="center"/>
    </xf>
    <xf numFmtId="0" fontId="42" fillId="0" borderId="0"/>
    <xf numFmtId="0" fontId="94" fillId="0" borderId="13">
      <alignment horizontal="left" vertical="center"/>
    </xf>
    <xf numFmtId="0" fontId="81" fillId="15" borderId="8" applyNumberFormat="0" applyBorder="0" applyAlignment="0" applyProtection="0"/>
    <xf numFmtId="209" fontId="42" fillId="23" borderId="0"/>
    <xf numFmtId="0" fontId="0" fillId="24" borderId="0" applyNumberFormat="0" applyFont="0" applyBorder="0" applyAlignment="0" applyProtection="0">
      <alignment horizontal="right"/>
    </xf>
    <xf numFmtId="38" fontId="5" fillId="0" borderId="0"/>
    <xf numFmtId="38" fontId="95" fillId="0" borderId="0"/>
    <xf numFmtId="38" fontId="96" fillId="0" borderId="0"/>
    <xf numFmtId="38" fontId="87" fillId="0" borderId="0"/>
    <xf numFmtId="0" fontId="7" fillId="0" borderId="0"/>
    <xf numFmtId="0" fontId="7" fillId="0" borderId="0"/>
    <xf numFmtId="0" fontId="0" fillId="0" borderId="0" applyFont="0" applyFill="0">
      <alignment horizontal="fill"/>
    </xf>
    <xf numFmtId="209" fontId="42" fillId="25" borderId="0"/>
    <xf numFmtId="192" fontId="0" fillId="0" borderId="0" applyFont="0" applyFill="0" applyBorder="0" applyAlignment="0" applyProtection="0"/>
    <xf numFmtId="206" fontId="0" fillId="0" borderId="0" applyFont="0" applyFill="0" applyBorder="0" applyAlignment="0" applyProtection="0"/>
    <xf numFmtId="0" fontId="6" fillId="0" borderId="0"/>
    <xf numFmtId="37" fontId="97" fillId="0" borderId="0"/>
    <xf numFmtId="39" fontId="42" fillId="0" borderId="0"/>
    <xf numFmtId="0" fontId="6" fillId="0" borderId="0"/>
    <xf numFmtId="0" fontId="6" fillId="0" borderId="0"/>
    <xf numFmtId="0" fontId="0" fillId="0" borderId="0" applyFont="0" applyFill="0" applyBorder="0" applyAlignment="0" applyProtection="0"/>
    <xf numFmtId="181" fontId="0" fillId="0" borderId="0" applyFont="0" applyFill="0" applyBorder="0" applyAlignment="0" applyProtection="0"/>
    <xf numFmtId="10" fontId="0" fillId="0" borderId="0" applyFont="0" applyFill="0" applyBorder="0" applyAlignment="0" applyProtection="0"/>
    <xf numFmtId="9" fontId="0" fillId="0" borderId="0" applyFont="0" applyFill="0" applyBorder="0" applyAlignment="0" applyProtection="0"/>
    <xf numFmtId="0" fontId="0" fillId="0" borderId="0"/>
    <xf numFmtId="0" fontId="81" fillId="9" borderId="8"/>
    <xf numFmtId="179" fontId="98" fillId="0" borderId="0"/>
    <xf numFmtId="0" fontId="42" fillId="0" borderId="0" applyNumberFormat="0" applyFill="0" applyBorder="0" applyAlignment="0" applyProtection="0">
      <alignment horizontal="left"/>
    </xf>
    <xf numFmtId="0" fontId="86" fillId="0" borderId="0" applyNumberFormat="0" applyFill="0" applyBorder="0" applyAlignment="0" applyProtection="0"/>
    <xf numFmtId="0" fontId="99" fillId="20" borderId="0" applyNumberFormat="0"/>
    <xf numFmtId="0" fontId="100" fillId="0" borderId="8">
      <alignment horizontal="center"/>
    </xf>
    <xf numFmtId="0" fontId="100" fillId="0" borderId="0">
      <alignment horizontal="center" vertical="center"/>
    </xf>
    <xf numFmtId="0" fontId="101" fillId="0" borderId="0" applyNumberFormat="0" applyFill="0">
      <alignment horizontal="left" vertical="center"/>
    </xf>
    <xf numFmtId="0" fontId="88" fillId="0" borderId="0"/>
    <xf numFmtId="40" fontId="102" fillId="0" borderId="0" applyBorder="0">
      <alignment horizontal="right"/>
    </xf>
    <xf numFmtId="0" fontId="42" fillId="0" borderId="0"/>
    <xf numFmtId="0" fontId="0" fillId="0" borderId="0"/>
    <xf numFmtId="0" fontId="42" fillId="0" borderId="0"/>
    <xf numFmtId="0" fontId="0" fillId="0" borderId="0"/>
    <xf numFmtId="0" fontId="42" fillId="0" borderId="0"/>
    <xf numFmtId="0" fontId="42" fillId="0" borderId="0">
      <alignment vertical="center"/>
    </xf>
    <xf numFmtId="0" fontId="86" fillId="0" borderId="0" applyNumberFormat="0" applyFill="0" applyBorder="0" applyAlignment="0" applyProtection="0"/>
    <xf numFmtId="0" fontId="2" fillId="0" borderId="0" applyFill="0" applyBorder="0" applyAlignment="0"/>
    <xf numFmtId="198" fontId="0" fillId="0" borderId="0" applyFont="0" applyFill="0" applyBorder="0" applyAlignment="0" applyProtection="0"/>
    <xf numFmtId="186" fontId="0" fillId="0" borderId="0" applyFont="0" applyFill="0" applyBorder="0" applyAlignment="0" applyProtection="0"/>
    <xf numFmtId="0" fontId="6" fillId="0" borderId="0"/>
    <xf numFmtId="41" fontId="0" fillId="0" borderId="0" applyFont="0" applyFill="0" applyBorder="0" applyAlignment="0" applyProtection="0"/>
    <xf numFmtId="210" fontId="0" fillId="0" borderId="0" applyFont="0" applyFill="0" applyBorder="0" applyAlignment="0" applyProtection="0"/>
    <xf numFmtId="0" fontId="1" fillId="0" borderId="8" applyNumberFormat="0"/>
    <xf numFmtId="38" fontId="0" fillId="0" borderId="0" applyFont="0" applyFill="0" applyBorder="0" applyAlignment="0" applyProtection="0"/>
    <xf numFmtId="40" fontId="0" fillId="0" borderId="0" applyFont="0" applyFill="0" applyBorder="0" applyAlignment="0" applyProtection="0"/>
    <xf numFmtId="0" fontId="0" fillId="0" borderId="0" applyFont="0" applyFill="0" applyBorder="0" applyAlignment="0" applyProtection="0"/>
    <xf numFmtId="0" fontId="103" fillId="0" borderId="0"/>
    <xf numFmtId="0" fontId="1" fillId="0" borderId="0"/>
  </cellStyleXfs>
  <cellXfs count="601">
    <xf numFmtId="0" fontId="0" fillId="0" borderId="0" xfId="0"/>
    <xf numFmtId="0" fontId="1" fillId="0" borderId="0" xfId="197"/>
    <xf numFmtId="0" fontId="2" fillId="2" borderId="0" xfId="197" applyFont="1" applyFill="1"/>
    <xf numFmtId="0" fontId="1" fillId="2" borderId="0" xfId="197" applyFill="1"/>
    <xf numFmtId="0" fontId="1" fillId="3" borderId="1" xfId="197" applyFill="1" applyBorder="1"/>
    <xf numFmtId="0" fontId="3" fillId="4" borderId="2" xfId="197" applyFont="1" applyFill="1" applyBorder="1" applyAlignment="1">
      <alignment horizontal="center"/>
    </xf>
    <xf numFmtId="0" fontId="4" fillId="5" borderId="3" xfId="197" applyFont="1" applyFill="1" applyBorder="1" applyAlignment="1">
      <alignment horizontal="center"/>
    </xf>
    <xf numFmtId="0" fontId="3" fillId="4" borderId="3" xfId="197" applyFont="1" applyFill="1" applyBorder="1" applyAlignment="1">
      <alignment horizontal="center"/>
    </xf>
    <xf numFmtId="0" fontId="3" fillId="4" borderId="4" xfId="197" applyFont="1" applyFill="1" applyBorder="1" applyAlignment="1">
      <alignment horizontal="center"/>
    </xf>
    <xf numFmtId="0" fontId="1" fillId="3" borderId="5" xfId="197" applyFill="1" applyBorder="1"/>
    <xf numFmtId="0" fontId="1" fillId="3" borderId="6" xfId="197" applyFill="1" applyBorder="1"/>
    <xf numFmtId="0" fontId="5" fillId="0" borderId="0" xfId="0" applyFont="1" applyAlignment="1">
      <alignment vertical="center"/>
    </xf>
    <xf numFmtId="0" fontId="2" fillId="0" borderId="0" xfId="0" applyFont="1" applyAlignment="1">
      <alignment horizontal="center" vertical="center"/>
    </xf>
    <xf numFmtId="0" fontId="6" fillId="0" borderId="0" xfId="0" applyFont="1" applyAlignment="1" applyProtection="1">
      <alignment vertical="center"/>
    </xf>
    <xf numFmtId="0" fontId="6" fillId="0" borderId="0" xfId="0" applyFont="1" applyAlignment="1">
      <alignment vertical="center"/>
    </xf>
    <xf numFmtId="0" fontId="5" fillId="0" borderId="0" xfId="0" applyFont="1" applyAlignment="1">
      <alignment horizontal="center" vertical="center" wrapText="1"/>
    </xf>
    <xf numFmtId="187" fontId="6" fillId="0" borderId="0" xfId="0" applyNumberFormat="1" applyFont="1" applyAlignment="1">
      <alignment horizontal="center" vertical="center"/>
    </xf>
    <xf numFmtId="187" fontId="6" fillId="0" borderId="0" xfId="0" applyNumberFormat="1" applyFont="1" applyAlignment="1">
      <alignment horizontal="right" vertical="center"/>
    </xf>
    <xf numFmtId="187" fontId="6" fillId="0" borderId="7" xfId="0" applyNumberFormat="1" applyFont="1" applyBorder="1" applyAlignment="1">
      <alignment horizontal="left" vertical="center"/>
    </xf>
    <xf numFmtId="49" fontId="6" fillId="0" borderId="0" xfId="0" applyNumberFormat="1" applyFont="1" applyBorder="1" applyAlignment="1">
      <alignment horizontal="right" vertical="center"/>
    </xf>
    <xf numFmtId="49" fontId="6" fillId="0" borderId="8" xfId="0" applyNumberFormat="1" applyFont="1" applyBorder="1" applyAlignment="1">
      <alignment horizontal="center" vertical="center"/>
    </xf>
    <xf numFmtId="0" fontId="6" fillId="0" borderId="0" xfId="0" applyFont="1" applyAlignment="1">
      <alignment horizontal="center" vertical="center"/>
    </xf>
    <xf numFmtId="49" fontId="6" fillId="0" borderId="8" xfId="0" applyNumberFormat="1" applyFont="1" applyFill="1" applyBorder="1" applyAlignment="1">
      <alignment horizontal="center" vertical="center"/>
    </xf>
    <xf numFmtId="0" fontId="6" fillId="6" borderId="8" xfId="0" applyFont="1" applyFill="1" applyBorder="1" applyAlignment="1">
      <alignment vertical="center"/>
    </xf>
    <xf numFmtId="43" fontId="6" fillId="0" borderId="8" xfId="0" applyNumberFormat="1" applyFont="1" applyFill="1" applyBorder="1" applyAlignment="1">
      <alignment horizontal="right" vertical="center"/>
    </xf>
    <xf numFmtId="43" fontId="6" fillId="0" borderId="8" xfId="0" applyNumberFormat="1" applyFont="1" applyFill="1" applyBorder="1" applyAlignment="1">
      <alignment horizontal="left" vertical="center"/>
    </xf>
    <xf numFmtId="211" fontId="7" fillId="0" borderId="8" xfId="10" applyNumberFormat="1" applyFont="1" applyFill="1" applyBorder="1" applyAlignment="1" applyProtection="1">
      <alignment horizontal="center" vertical="center"/>
      <protection locked="0"/>
    </xf>
    <xf numFmtId="43" fontId="6" fillId="0" borderId="8" xfId="0" applyNumberFormat="1" applyFont="1" applyBorder="1" applyAlignment="1">
      <alignment horizontal="right" vertical="center"/>
    </xf>
    <xf numFmtId="0" fontId="6" fillId="0" borderId="8" xfId="0" applyFont="1" applyBorder="1" applyAlignment="1">
      <alignment horizontal="center" vertical="center"/>
    </xf>
    <xf numFmtId="0" fontId="6" fillId="0" borderId="8" xfId="0" applyFont="1" applyBorder="1" applyAlignment="1">
      <alignment vertical="center"/>
    </xf>
    <xf numFmtId="49" fontId="6" fillId="0" borderId="8" xfId="0" applyNumberFormat="1"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211" fontId="7" fillId="0" borderId="8" xfId="10" applyNumberFormat="1" applyFont="1" applyBorder="1" applyAlignment="1" applyProtection="1">
      <alignment horizontal="center" vertical="center"/>
      <protection locked="0"/>
    </xf>
    <xf numFmtId="0" fontId="6" fillId="0" borderId="11" xfId="0" applyNumberFormat="1" applyFont="1" applyBorder="1" applyAlignment="1" applyProtection="1">
      <alignment horizontal="left" vertical="center"/>
    </xf>
    <xf numFmtId="0" fontId="6" fillId="0" borderId="11" xfId="0" applyNumberFormat="1" applyFont="1" applyBorder="1" applyAlignment="1" applyProtection="1">
      <alignment vertical="center"/>
    </xf>
    <xf numFmtId="0" fontId="6" fillId="0" borderId="11" xfId="0" applyNumberFormat="1" applyFont="1" applyBorder="1" applyAlignment="1">
      <alignment vertical="center"/>
    </xf>
    <xf numFmtId="0" fontId="6" fillId="0" borderId="0" xfId="0" applyNumberFormat="1" applyFont="1" applyAlignment="1" applyProtection="1">
      <alignment vertical="center"/>
    </xf>
    <xf numFmtId="0" fontId="6" fillId="5" borderId="0" xfId="0" applyFont="1" applyFill="1" applyAlignment="1">
      <alignment horizontal="right" vertical="center"/>
    </xf>
    <xf numFmtId="43" fontId="6" fillId="5" borderId="0" xfId="0" applyNumberFormat="1" applyFont="1" applyFill="1" applyAlignment="1">
      <alignment vertical="center"/>
    </xf>
    <xf numFmtId="0" fontId="6" fillId="0" borderId="0" xfId="0" applyNumberFormat="1" applyFont="1" applyAlignment="1">
      <alignment horizontal="center" vertical="center"/>
    </xf>
    <xf numFmtId="0" fontId="6" fillId="0" borderId="0" xfId="0" applyNumberFormat="1" applyFont="1" applyAlignment="1">
      <alignment horizontal="right" vertical="center"/>
    </xf>
    <xf numFmtId="0" fontId="6" fillId="0" borderId="0" xfId="0" applyFont="1" applyAlignment="1">
      <alignment horizontal="right" vertical="center"/>
    </xf>
    <xf numFmtId="0" fontId="6" fillId="0" borderId="10" xfId="0" applyFont="1" applyBorder="1" applyAlignment="1">
      <alignment horizontal="center" vertical="center" wrapText="1"/>
    </xf>
    <xf numFmtId="212" fontId="6" fillId="0" borderId="8" xfId="0" applyNumberFormat="1" applyFont="1" applyBorder="1" applyAlignment="1">
      <alignment horizontal="center" vertical="center"/>
    </xf>
    <xf numFmtId="0" fontId="6" fillId="0" borderId="8" xfId="0" applyFont="1" applyBorder="1" applyAlignment="1">
      <alignment horizontal="left" vertical="center"/>
    </xf>
    <xf numFmtId="178" fontId="6" fillId="0" borderId="8" xfId="0" applyNumberFormat="1" applyFont="1" applyBorder="1" applyAlignment="1">
      <alignment horizontal="center" vertical="center"/>
    </xf>
    <xf numFmtId="43" fontId="6" fillId="0" borderId="10" xfId="0" applyNumberFormat="1" applyFont="1" applyBorder="1" applyAlignment="1">
      <alignment horizontal="right" vertical="center"/>
    </xf>
    <xf numFmtId="0" fontId="7" fillId="0" borderId="11" xfId="0" applyFont="1" applyBorder="1" applyAlignment="1">
      <alignment vertical="center"/>
    </xf>
    <xf numFmtId="0" fontId="5" fillId="0" borderId="0" xfId="0" applyFont="1" applyAlignment="1">
      <alignment horizontal="center" vertical="center"/>
    </xf>
    <xf numFmtId="43" fontId="6" fillId="0" borderId="10" xfId="0" applyNumberFormat="1" applyFont="1" applyBorder="1" applyAlignment="1">
      <alignment vertical="center"/>
    </xf>
    <xf numFmtId="43" fontId="6" fillId="0" borderId="8" xfId="0" applyNumberFormat="1" applyFont="1" applyBorder="1" applyAlignment="1">
      <alignment vertical="center"/>
    </xf>
    <xf numFmtId="0" fontId="6" fillId="0" borderId="11" xfId="0" applyNumberFormat="1" applyFont="1" applyBorder="1" applyAlignment="1">
      <alignment horizontal="right" vertical="center"/>
    </xf>
    <xf numFmtId="0" fontId="8" fillId="0" borderId="0" xfId="0" applyFont="1" applyAlignment="1">
      <alignment horizontal="center" vertical="center" wrapText="1"/>
    </xf>
    <xf numFmtId="187" fontId="6" fillId="0" borderId="0" xfId="0" applyNumberFormat="1" applyFont="1" applyAlignment="1">
      <alignment horizontal="left" vertical="center"/>
    </xf>
    <xf numFmtId="0" fontId="6" fillId="0" borderId="0" xfId="0" applyFont="1" applyBorder="1" applyAlignment="1">
      <alignment vertical="center"/>
    </xf>
    <xf numFmtId="0" fontId="9" fillId="0" borderId="8" xfId="0" applyFont="1" applyBorder="1" applyAlignment="1">
      <alignment horizontal="center" vertical="center"/>
    </xf>
    <xf numFmtId="212" fontId="6" fillId="0" borderId="8" xfId="0" applyNumberFormat="1" applyFont="1" applyBorder="1" applyAlignment="1">
      <alignment horizontal="left" vertical="center"/>
    </xf>
    <xf numFmtId="0" fontId="6" fillId="0" borderId="8" xfId="0" applyFont="1" applyBorder="1" applyAlignment="1">
      <alignment horizontal="right" vertical="center"/>
    </xf>
    <xf numFmtId="0" fontId="6" fillId="0" borderId="10" xfId="0" applyFont="1" applyBorder="1" applyAlignment="1">
      <alignment horizontal="right" vertical="center"/>
    </xf>
    <xf numFmtId="0" fontId="7" fillId="0" borderId="11" xfId="0" applyFont="1" applyBorder="1" applyAlignment="1">
      <alignment horizontal="right" vertical="center"/>
    </xf>
    <xf numFmtId="43" fontId="7" fillId="0" borderId="8" xfId="10" applyNumberFormat="1" applyFont="1" applyBorder="1" applyAlignment="1" applyProtection="1">
      <alignment horizontal="center" vertical="center"/>
      <protection locked="0"/>
    </xf>
    <xf numFmtId="214" fontId="6" fillId="0" borderId="8" xfId="0" applyNumberFormat="1" applyFont="1" applyBorder="1" applyAlignment="1">
      <alignment horizontal="center" vertical="center"/>
    </xf>
    <xf numFmtId="0" fontId="10" fillId="0" borderId="8" xfId="0" applyFont="1" applyBorder="1" applyAlignment="1">
      <alignment vertical="center"/>
    </xf>
    <xf numFmtId="0" fontId="10" fillId="0" borderId="0" xfId="0" applyFont="1" applyAlignment="1">
      <alignment vertical="center"/>
    </xf>
    <xf numFmtId="0" fontId="7" fillId="0" borderId="11" xfId="0" applyNumberFormat="1" applyFont="1" applyBorder="1" applyAlignment="1">
      <alignment vertical="center"/>
    </xf>
    <xf numFmtId="0" fontId="6" fillId="0" borderId="11" xfId="0" applyFont="1" applyBorder="1" applyAlignment="1">
      <alignment vertical="center"/>
    </xf>
    <xf numFmtId="0" fontId="9" fillId="0" borderId="8" xfId="0" applyFont="1" applyBorder="1" applyAlignment="1">
      <alignment horizontal="center" vertical="center" wrapText="1"/>
    </xf>
    <xf numFmtId="215" fontId="6" fillId="0" borderId="8" xfId="0" applyNumberFormat="1" applyFont="1" applyBorder="1" applyAlignment="1">
      <alignment horizontal="right" vertical="center"/>
    </xf>
    <xf numFmtId="214" fontId="6" fillId="0" borderId="8" xfId="0" applyNumberFormat="1" applyFont="1" applyBorder="1" applyAlignment="1">
      <alignment vertical="center"/>
    </xf>
    <xf numFmtId="0" fontId="6" fillId="0" borderId="8" xfId="0" applyNumberFormat="1" applyFont="1" applyBorder="1"/>
    <xf numFmtId="57" fontId="6" fillId="0" borderId="8" xfId="0" applyNumberFormat="1" applyFont="1" applyBorder="1" applyAlignment="1">
      <alignment horizontal="center" vertical="center"/>
    </xf>
    <xf numFmtId="43" fontId="6" fillId="0" borderId="8" xfId="7" applyNumberFormat="1" applyFont="1" applyBorder="1"/>
    <xf numFmtId="0" fontId="6" fillId="0" borderId="0" xfId="0" applyFont="1" applyAlignment="1">
      <alignment horizontal="left" vertical="center"/>
    </xf>
    <xf numFmtId="43" fontId="6" fillId="0" borderId="0" xfId="10" applyFont="1" applyAlignment="1">
      <alignment vertical="center"/>
    </xf>
    <xf numFmtId="43" fontId="6" fillId="0" borderId="0" xfId="10" applyFont="1" applyAlignment="1">
      <alignment horizontal="center" vertical="center"/>
    </xf>
    <xf numFmtId="43" fontId="6" fillId="0" borderId="10" xfId="10" applyFont="1" applyBorder="1" applyAlignment="1">
      <alignment horizontal="center" vertical="center" wrapText="1"/>
    </xf>
    <xf numFmtId="0" fontId="6" fillId="0" borderId="10" xfId="0" applyNumberFormat="1" applyFont="1" applyBorder="1" applyAlignment="1">
      <alignment horizontal="left" vertical="center"/>
    </xf>
    <xf numFmtId="0" fontId="6" fillId="0" borderId="8" xfId="0" applyNumberFormat="1" applyFont="1" applyBorder="1" applyAlignment="1">
      <alignment horizontal="center" vertical="center"/>
    </xf>
    <xf numFmtId="43" fontId="6" fillId="0" borderId="8" xfId="10" applyFont="1" applyBorder="1" applyAlignment="1">
      <alignment horizontal="center" vertical="center"/>
    </xf>
    <xf numFmtId="43" fontId="6" fillId="0" borderId="8" xfId="0" applyNumberFormat="1" applyFont="1" applyBorder="1" applyAlignment="1">
      <alignment horizontal="center" vertical="center"/>
    </xf>
    <xf numFmtId="0" fontId="6" fillId="0" borderId="0" xfId="0" applyFont="1" applyAlignment="1" applyProtection="1">
      <alignment horizontal="center" vertical="center"/>
    </xf>
    <xf numFmtId="0" fontId="2" fillId="0" borderId="0" xfId="0" applyFont="1" applyAlignment="1">
      <alignment vertical="center"/>
    </xf>
    <xf numFmtId="0" fontId="11" fillId="0" borderId="0" xfId="0" applyFont="1" applyBorder="1" applyAlignment="1">
      <alignment horizontal="right"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49" fontId="6" fillId="0" borderId="9" xfId="0" applyNumberFormat="1" applyFont="1" applyBorder="1" applyAlignment="1">
      <alignment horizontal="center" vertical="center"/>
    </xf>
    <xf numFmtId="43" fontId="6" fillId="0" borderId="10" xfId="0" applyNumberFormat="1" applyFont="1" applyFill="1" applyBorder="1" applyAlignment="1">
      <alignment horizontal="right" vertical="center" shrinkToFit="1"/>
    </xf>
    <xf numFmtId="43" fontId="6" fillId="0" borderId="8" xfId="10" applyNumberFormat="1" applyFont="1" applyBorder="1" applyAlignment="1" applyProtection="1">
      <alignment horizontal="center" vertical="center" shrinkToFit="1"/>
      <protection locked="0"/>
    </xf>
    <xf numFmtId="0" fontId="6" fillId="0" borderId="8" xfId="0" applyFont="1" applyBorder="1" applyAlignment="1">
      <alignment horizontal="left" vertical="center" shrinkToFit="1"/>
    </xf>
    <xf numFmtId="43" fontId="6" fillId="0" borderId="8" xfId="0" applyNumberFormat="1" applyFont="1" applyFill="1" applyBorder="1" applyAlignment="1">
      <alignment horizontal="right" vertical="center" shrinkToFit="1"/>
    </xf>
    <xf numFmtId="43" fontId="6" fillId="0" borderId="8" xfId="0" applyNumberFormat="1" applyFont="1" applyBorder="1" applyAlignment="1">
      <alignment horizontal="right" vertical="center" shrinkToFit="1"/>
    </xf>
    <xf numFmtId="0" fontId="11" fillId="0" borderId="9" xfId="0" applyFont="1" applyBorder="1" applyAlignment="1">
      <alignment horizontal="center" vertical="center"/>
    </xf>
    <xf numFmtId="43" fontId="6" fillId="0" borderId="10" xfId="0" applyNumberFormat="1" applyFont="1" applyBorder="1" applyAlignment="1">
      <alignment horizontal="right" vertical="center" shrinkToFit="1"/>
    </xf>
    <xf numFmtId="187" fontId="6" fillId="0" borderId="0" xfId="0" applyNumberFormat="1" applyFont="1" applyAlignment="1">
      <alignment vertical="center"/>
    </xf>
    <xf numFmtId="178" fontId="6" fillId="0" borderId="8" xfId="0" applyNumberFormat="1" applyFont="1" applyBorder="1" applyAlignment="1">
      <alignment vertical="center"/>
    </xf>
    <xf numFmtId="14" fontId="6" fillId="0" borderId="8" xfId="0" applyNumberFormat="1" applyFont="1" applyBorder="1" applyAlignment="1">
      <alignment horizontal="center" vertical="center"/>
    </xf>
    <xf numFmtId="0" fontId="6" fillId="0" borderId="11" xfId="0" applyNumberFormat="1" applyFont="1" applyBorder="1" applyAlignment="1">
      <alignment horizontal="center" vertical="center"/>
    </xf>
    <xf numFmtId="43" fontId="12" fillId="0" borderId="8" xfId="10" applyFont="1" applyBorder="1"/>
    <xf numFmtId="43" fontId="6" fillId="0" borderId="10" xfId="10" applyFont="1" applyBorder="1" applyAlignment="1">
      <alignment horizontal="right" vertical="center"/>
    </xf>
    <xf numFmtId="0" fontId="6" fillId="0" borderId="0" xfId="0" applyFont="1" applyAlignment="1" applyProtection="1">
      <alignment horizontal="left" vertical="center"/>
    </xf>
    <xf numFmtId="0" fontId="6" fillId="0" borderId="8" xfId="0" applyFont="1" applyBorder="1" applyAlignment="1">
      <alignment horizontal="center" vertical="center" wrapText="1"/>
    </xf>
    <xf numFmtId="216" fontId="6" fillId="0" borderId="8" xfId="0" applyNumberFormat="1" applyFont="1" applyBorder="1" applyAlignment="1">
      <alignment horizontal="center" vertical="center"/>
    </xf>
    <xf numFmtId="0" fontId="6" fillId="0" borderId="8" xfId="0" applyFont="1" applyFill="1" applyBorder="1" applyAlignment="1">
      <alignment horizontal="left" vertical="center"/>
    </xf>
    <xf numFmtId="0" fontId="6" fillId="0" borderId="8" xfId="0" applyFont="1" applyFill="1" applyBorder="1" applyAlignment="1">
      <alignment horizontal="center" vertical="center"/>
    </xf>
    <xf numFmtId="0" fontId="6" fillId="0" borderId="8" xfId="0" applyFont="1" applyFill="1" applyBorder="1" applyAlignment="1">
      <alignment vertical="center"/>
    </xf>
    <xf numFmtId="178" fontId="6" fillId="0" borderId="8" xfId="0" applyNumberFormat="1" applyFont="1" applyFill="1" applyBorder="1" applyAlignment="1">
      <alignment horizontal="center" vertical="center"/>
    </xf>
    <xf numFmtId="0" fontId="6" fillId="0" borderId="8" xfId="0" applyFont="1" applyBorder="1" applyAlignment="1">
      <alignment horizontal="left" vertical="center" wrapText="1"/>
    </xf>
    <xf numFmtId="211" fontId="6" fillId="0" borderId="8" xfId="0" applyNumberFormat="1" applyFont="1" applyBorder="1" applyAlignment="1">
      <alignment horizontal="center" vertical="center" wrapText="1"/>
    </xf>
    <xf numFmtId="215" fontId="6" fillId="0" borderId="8" xfId="0" applyNumberFormat="1" applyFont="1" applyBorder="1" applyAlignment="1">
      <alignment horizontal="center" vertical="center"/>
    </xf>
    <xf numFmtId="0" fontId="6" fillId="0" borderId="8" xfId="0" applyFont="1" applyBorder="1" applyAlignment="1">
      <alignment vertical="top" wrapText="1"/>
    </xf>
    <xf numFmtId="0" fontId="6" fillId="0" borderId="10" xfId="0" applyFont="1" applyBorder="1" applyAlignment="1">
      <alignment vertical="center"/>
    </xf>
    <xf numFmtId="43" fontId="6" fillId="0" borderId="10" xfId="0" applyNumberFormat="1" applyFont="1" applyFill="1" applyBorder="1" applyAlignment="1">
      <alignment horizontal="right" vertical="center"/>
    </xf>
    <xf numFmtId="43" fontId="6" fillId="0" borderId="8" xfId="10" applyNumberFormat="1" applyFont="1" applyFill="1" applyBorder="1" applyAlignment="1" applyProtection="1">
      <alignment horizontal="center" vertical="center"/>
      <protection locked="0"/>
    </xf>
    <xf numFmtId="0" fontId="6" fillId="0" borderId="10" xfId="0" applyFont="1" applyBorder="1" applyAlignment="1">
      <alignment vertical="center" shrinkToFit="1"/>
    </xf>
    <xf numFmtId="0" fontId="6" fillId="6" borderId="10" xfId="0" applyFont="1" applyFill="1" applyBorder="1" applyAlignment="1">
      <alignment vertical="center" shrinkToFit="1"/>
    </xf>
    <xf numFmtId="43" fontId="6" fillId="0" borderId="12" xfId="0" applyNumberFormat="1" applyFont="1" applyBorder="1" applyAlignment="1">
      <alignment horizontal="right" vertical="center"/>
    </xf>
    <xf numFmtId="49" fontId="6" fillId="0" borderId="10" xfId="0" applyNumberFormat="1" applyFont="1" applyBorder="1" applyAlignment="1">
      <alignment vertical="center"/>
    </xf>
    <xf numFmtId="49" fontId="6" fillId="0" borderId="10" xfId="0" applyNumberFormat="1" applyFont="1" applyBorder="1" applyAlignment="1">
      <alignment horizontal="center" vertical="center"/>
    </xf>
    <xf numFmtId="187" fontId="6" fillId="0" borderId="7" xfId="0" applyNumberFormat="1" applyFont="1" applyBorder="1" applyAlignment="1">
      <alignment vertical="center"/>
    </xf>
    <xf numFmtId="0" fontId="6" fillId="0" borderId="0" xfId="0" applyFont="1" applyAlignment="1">
      <alignment horizontal="center" vertical="center" wrapText="1"/>
    </xf>
    <xf numFmtId="216" fontId="6" fillId="0" borderId="8" xfId="0" applyNumberFormat="1" applyFont="1" applyBorder="1" applyAlignment="1">
      <alignment horizontal="right" vertical="center"/>
    </xf>
    <xf numFmtId="0" fontId="9" fillId="0" borderId="10" xfId="0" applyFont="1" applyBorder="1" applyAlignment="1">
      <alignment horizontal="center" vertical="center" wrapText="1"/>
    </xf>
    <xf numFmtId="217" fontId="6" fillId="0" borderId="8" xfId="0" applyNumberFormat="1" applyFont="1" applyBorder="1" applyAlignment="1">
      <alignment horizontal="center" vertical="center"/>
    </xf>
    <xf numFmtId="0" fontId="6" fillId="0" borderId="8"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7" xfId="0" applyFont="1" applyBorder="1" applyAlignment="1">
      <alignment horizontal="right" vertical="center"/>
    </xf>
    <xf numFmtId="0" fontId="0" fillId="0" borderId="0" xfId="0" applyAlignment="1">
      <alignment vertical="center"/>
    </xf>
    <xf numFmtId="0" fontId="0" fillId="0" borderId="0" xfId="0" applyFont="1"/>
    <xf numFmtId="0" fontId="0" fillId="0" borderId="0" xfId="0" applyFont="1" applyAlignment="1">
      <alignment vertical="center"/>
    </xf>
    <xf numFmtId="49" fontId="6" fillId="0" borderId="10" xfId="0" applyNumberFormat="1" applyFont="1" applyBorder="1" applyAlignment="1">
      <alignment horizontal="left" vertical="center"/>
    </xf>
    <xf numFmtId="49" fontId="6" fillId="6" borderId="10" xfId="0" applyNumberFormat="1" applyFont="1" applyFill="1" applyBorder="1" applyAlignment="1">
      <alignment horizontal="left" vertical="center"/>
    </xf>
    <xf numFmtId="0" fontId="6"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 fillId="0" borderId="10" xfId="180" applyFont="1" applyBorder="1" applyAlignment="1">
      <alignment horizontal="center" vertical="center" wrapText="1"/>
    </xf>
    <xf numFmtId="0" fontId="6" fillId="0" borderId="12" xfId="0" applyFont="1" applyBorder="1" applyAlignment="1">
      <alignment horizontal="center" vertical="center" wrapText="1"/>
    </xf>
    <xf numFmtId="0" fontId="9" fillId="0" borderId="12" xfId="0" applyFont="1" applyBorder="1" applyAlignment="1">
      <alignment horizontal="center" vertical="center" wrapText="1"/>
    </xf>
    <xf numFmtId="216" fontId="6" fillId="0" borderId="8" xfId="0" applyNumberFormat="1" applyFont="1" applyFill="1" applyBorder="1" applyAlignment="1">
      <alignment horizontal="center" vertical="center"/>
    </xf>
    <xf numFmtId="49" fontId="6" fillId="0" borderId="11" xfId="0" applyNumberFormat="1" applyFont="1" applyBorder="1" applyAlignment="1">
      <alignment horizontal="left" vertical="center"/>
    </xf>
    <xf numFmtId="49" fontId="6" fillId="0" borderId="0" xfId="0" applyNumberFormat="1" applyFont="1" applyAlignment="1">
      <alignment horizontal="left" vertical="center"/>
    </xf>
    <xf numFmtId="0" fontId="6" fillId="0" borderId="8" xfId="180" applyFont="1" applyBorder="1" applyAlignment="1">
      <alignment horizontal="center" vertical="center" wrapText="1"/>
    </xf>
    <xf numFmtId="43" fontId="6" fillId="0" borderId="5" xfId="0" applyNumberFormat="1" applyFont="1" applyBorder="1" applyAlignment="1">
      <alignment horizontal="center" vertical="center"/>
    </xf>
    <xf numFmtId="0" fontId="6" fillId="0" borderId="5" xfId="0" applyFont="1" applyBorder="1" applyAlignment="1">
      <alignment horizontal="center" vertical="center"/>
    </xf>
    <xf numFmtId="43"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shrinkToFit="1"/>
    </xf>
    <xf numFmtId="49" fontId="6" fillId="0" borderId="13" xfId="0" applyNumberFormat="1" applyFont="1" applyBorder="1" applyAlignment="1">
      <alignment horizontal="center" vertical="center"/>
    </xf>
    <xf numFmtId="41" fontId="6" fillId="0" borderId="8" xfId="0" applyNumberFormat="1" applyFont="1" applyBorder="1" applyAlignment="1">
      <alignment vertical="center"/>
    </xf>
    <xf numFmtId="0" fontId="9" fillId="0" borderId="8" xfId="144" applyFont="1" applyFill="1" applyBorder="1" applyAlignment="1">
      <alignment horizontal="center" vertical="center" wrapText="1"/>
    </xf>
    <xf numFmtId="212" fontId="6" fillId="0" borderId="8" xfId="0" applyNumberFormat="1" applyFont="1" applyFill="1" applyBorder="1" applyAlignment="1">
      <alignment horizontal="center" vertical="center"/>
    </xf>
    <xf numFmtId="0" fontId="6" fillId="0" borderId="12" xfId="0" applyFont="1" applyFill="1" applyBorder="1" applyAlignment="1">
      <alignment horizontal="center" vertical="center" wrapText="1"/>
    </xf>
    <xf numFmtId="43" fontId="6" fillId="0" borderId="12" xfId="10" applyFont="1" applyFill="1" applyBorder="1" applyAlignment="1">
      <alignment horizontal="center" vertical="center" wrapText="1"/>
    </xf>
    <xf numFmtId="217" fontId="6" fillId="0" borderId="8" xfId="0" applyNumberFormat="1" applyFont="1" applyFill="1" applyBorder="1" applyAlignment="1">
      <alignment horizontal="center" vertical="center"/>
    </xf>
    <xf numFmtId="43" fontId="6" fillId="0" borderId="8" xfId="10" applyFont="1" applyFill="1" applyBorder="1" applyAlignment="1">
      <alignment horizontal="center" vertical="center"/>
    </xf>
    <xf numFmtId="178" fontId="6" fillId="0" borderId="8" xfId="0" applyNumberFormat="1" applyFont="1" applyBorder="1" applyAlignment="1">
      <alignment horizontal="right" vertical="center"/>
    </xf>
    <xf numFmtId="217" fontId="6" fillId="0" borderId="8" xfId="0" applyNumberFormat="1" applyFont="1" applyBorder="1" applyAlignment="1">
      <alignment vertical="center"/>
    </xf>
    <xf numFmtId="49" fontId="6" fillId="0" borderId="8" xfId="0" applyNumberFormat="1" applyFont="1" applyBorder="1" applyAlignment="1">
      <alignment horizontal="left" vertical="center"/>
    </xf>
    <xf numFmtId="0" fontId="11" fillId="0" borderId="8" xfId="12" applyFont="1" applyBorder="1" applyAlignment="1" applyProtection="1">
      <alignment vertical="center"/>
    </xf>
    <xf numFmtId="0" fontId="11" fillId="0" borderId="8" xfId="0" applyFont="1" applyBorder="1" applyAlignment="1">
      <alignment vertical="center"/>
    </xf>
    <xf numFmtId="0" fontId="6" fillId="0" borderId="8" xfId="67" applyFont="1" applyBorder="1" applyAlignment="1">
      <alignment vertical="center"/>
    </xf>
    <xf numFmtId="43" fontId="6" fillId="0" borderId="8" xfId="67" applyNumberFormat="1" applyFont="1" applyBorder="1" applyAlignment="1">
      <alignment vertical="center"/>
    </xf>
    <xf numFmtId="0" fontId="6" fillId="0" borderId="5" xfId="0" applyFont="1" applyFill="1" applyBorder="1" applyAlignment="1">
      <alignment horizontal="center" vertical="center" wrapText="1"/>
    </xf>
    <xf numFmtId="0" fontId="6" fillId="0" borderId="8" xfId="0" applyFont="1" applyFill="1" applyBorder="1" applyAlignment="1">
      <alignment wrapText="1"/>
    </xf>
    <xf numFmtId="0" fontId="6" fillId="0" borderId="8" xfId="0" applyFont="1" applyFill="1" applyBorder="1" applyAlignment="1">
      <alignment horizontal="left" vertical="center" wrapText="1"/>
    </xf>
    <xf numFmtId="41" fontId="6" fillId="0" borderId="8" xfId="0" applyNumberFormat="1" applyFont="1" applyFill="1" applyBorder="1" applyAlignment="1">
      <alignment horizontal="center" vertical="center"/>
    </xf>
    <xf numFmtId="178" fontId="6" fillId="0" borderId="8" xfId="0" applyNumberFormat="1" applyFont="1" applyFill="1" applyBorder="1" applyAlignment="1">
      <alignment horizontal="center"/>
    </xf>
    <xf numFmtId="41" fontId="6" fillId="0" borderId="8" xfId="0" applyNumberFormat="1" applyFont="1" applyBorder="1" applyAlignment="1">
      <alignment horizontal="center" vertical="center"/>
    </xf>
    <xf numFmtId="41" fontId="6" fillId="0" borderId="8" xfId="0" applyNumberFormat="1" applyFont="1" applyBorder="1" applyAlignment="1">
      <alignment horizontal="right" vertical="center"/>
    </xf>
    <xf numFmtId="43" fontId="6" fillId="0" borderId="8" xfId="0" applyNumberFormat="1" applyFont="1" applyBorder="1" applyAlignment="1">
      <alignment horizontal="center" vertical="center" wrapText="1"/>
    </xf>
    <xf numFmtId="43" fontId="6" fillId="0" borderId="8" xfId="10" applyNumberFormat="1" applyFont="1" applyBorder="1" applyAlignment="1">
      <alignment vertical="center"/>
    </xf>
    <xf numFmtId="0" fontId="6" fillId="0" borderId="8" xfId="0" applyFont="1" applyFill="1" applyBorder="1" applyAlignment="1">
      <alignment vertical="center" wrapText="1"/>
    </xf>
    <xf numFmtId="178" fontId="6" fillId="0" borderId="8" xfId="0" applyNumberFormat="1" applyFont="1" applyBorder="1" applyAlignment="1">
      <alignment horizontal="center"/>
    </xf>
    <xf numFmtId="216" fontId="6" fillId="0" borderId="8" xfId="10" applyNumberFormat="1" applyFont="1" applyBorder="1" applyAlignment="1">
      <alignment horizontal="center" vertical="center"/>
    </xf>
    <xf numFmtId="43" fontId="6" fillId="0" borderId="0" xfId="0" applyNumberFormat="1" applyFont="1" applyAlignment="1">
      <alignment vertical="center"/>
    </xf>
    <xf numFmtId="0" fontId="6" fillId="7" borderId="0" xfId="0" applyFont="1" applyFill="1" applyAlignment="1">
      <alignment vertical="center"/>
    </xf>
    <xf numFmtId="0" fontId="6" fillId="0" borderId="0" xfId="0" applyFont="1" applyFill="1" applyAlignment="1">
      <alignment vertical="center"/>
    </xf>
    <xf numFmtId="212" fontId="9" fillId="7" borderId="8" xfId="0" applyNumberFormat="1" applyFont="1" applyFill="1" applyBorder="1" applyAlignment="1">
      <alignment horizontal="center" vertical="center"/>
    </xf>
    <xf numFmtId="49" fontId="13" fillId="7" borderId="8" xfId="0" applyNumberFormat="1" applyFont="1" applyFill="1" applyBorder="1" applyAlignment="1">
      <alignment horizontal="center" vertical="center"/>
    </xf>
    <xf numFmtId="49" fontId="14" fillId="7" borderId="8" xfId="0" applyNumberFormat="1" applyFont="1" applyFill="1" applyBorder="1" applyAlignment="1">
      <alignment horizontal="center" vertical="center"/>
    </xf>
    <xf numFmtId="0" fontId="9" fillId="7" borderId="8" xfId="0" applyFont="1" applyFill="1" applyBorder="1" applyAlignment="1">
      <alignment horizontal="center" vertical="center" wrapText="1"/>
    </xf>
    <xf numFmtId="1" fontId="13" fillId="7" borderId="8" xfId="0" applyNumberFormat="1" applyFont="1" applyFill="1" applyBorder="1" applyAlignment="1">
      <alignment horizontal="center" vertical="center"/>
    </xf>
    <xf numFmtId="193" fontId="13" fillId="7" borderId="8" xfId="0" applyNumberFormat="1" applyFont="1" applyFill="1" applyBorder="1" applyAlignment="1">
      <alignment horizontal="center" vertical="center"/>
    </xf>
    <xf numFmtId="0" fontId="9" fillId="7" borderId="8" xfId="0" applyFont="1" applyFill="1" applyBorder="1" applyAlignment="1">
      <alignment horizontal="center" vertical="center"/>
    </xf>
    <xf numFmtId="49" fontId="9" fillId="7"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shrinkToFit="1"/>
    </xf>
    <xf numFmtId="49" fontId="15" fillId="7" borderId="8" xfId="0" applyNumberFormat="1" applyFont="1" applyFill="1" applyBorder="1" applyAlignment="1">
      <alignment horizontal="center" vertical="center" shrinkToFit="1"/>
    </xf>
    <xf numFmtId="0" fontId="9" fillId="7" borderId="8" xfId="0" applyFont="1" applyFill="1" applyBorder="1" applyAlignment="1">
      <alignment horizontal="center" vertical="center" shrinkToFit="1"/>
    </xf>
    <xf numFmtId="1" fontId="15" fillId="7" borderId="8" xfId="0" applyNumberFormat="1" applyFont="1" applyFill="1" applyBorder="1" applyAlignment="1">
      <alignment horizontal="center" vertical="center" wrapText="1"/>
    </xf>
    <xf numFmtId="4" fontId="13" fillId="7" borderId="8" xfId="0" applyNumberFormat="1" applyFont="1" applyFill="1" applyBorder="1" applyAlignment="1">
      <alignment horizontal="center" vertical="center"/>
    </xf>
    <xf numFmtId="43" fontId="9" fillId="7" borderId="8" xfId="0" applyNumberFormat="1" applyFont="1" applyFill="1" applyBorder="1" applyAlignment="1">
      <alignment horizontal="center" vertical="center" wrapText="1"/>
    </xf>
    <xf numFmtId="187" fontId="9" fillId="7" borderId="8" xfId="0" applyNumberFormat="1" applyFont="1" applyFill="1" applyBorder="1" applyAlignment="1">
      <alignment horizontal="center" vertical="center" wrapText="1"/>
    </xf>
    <xf numFmtId="43" fontId="6" fillId="7" borderId="8" xfId="0" applyNumberFormat="1" applyFont="1" applyFill="1" applyBorder="1" applyAlignment="1">
      <alignment horizontal="center" vertical="center"/>
    </xf>
    <xf numFmtId="0" fontId="5" fillId="0" borderId="0" xfId="0" applyFont="1" applyFill="1" applyAlignment="1">
      <alignment horizontal="center" vertical="center" wrapText="1"/>
    </xf>
    <xf numFmtId="0" fontId="6" fillId="0" borderId="0" xfId="0" applyNumberFormat="1" applyFont="1" applyFill="1" applyAlignment="1">
      <alignment horizontal="center" vertical="center"/>
    </xf>
    <xf numFmtId="187" fontId="6" fillId="0" borderId="0" xfId="0" applyNumberFormat="1" applyFont="1" applyFill="1" applyAlignment="1">
      <alignment horizontal="right" vertical="center"/>
    </xf>
    <xf numFmtId="0" fontId="6" fillId="0" borderId="7"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8" xfId="0" applyFont="1" applyFill="1" applyBorder="1" applyAlignment="1">
      <alignment vertical="center"/>
    </xf>
    <xf numFmtId="193" fontId="9" fillId="7" borderId="8" xfId="0" applyNumberFormat="1" applyFont="1" applyFill="1" applyBorder="1" applyAlignment="1">
      <alignment horizontal="center" vertical="center"/>
    </xf>
    <xf numFmtId="212" fontId="9" fillId="0" borderId="8"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pplyAlignment="1">
      <alignment horizontal="center" vertical="center" wrapText="1"/>
    </xf>
    <xf numFmtId="1" fontId="13" fillId="0" borderId="8" xfId="0" applyNumberFormat="1" applyFont="1" applyFill="1" applyBorder="1" applyAlignment="1">
      <alignment horizontal="center" vertical="center"/>
    </xf>
    <xf numFmtId="193" fontId="9" fillId="0" borderId="8" xfId="0" applyNumberFormat="1" applyFont="1" applyFill="1" applyBorder="1" applyAlignment="1">
      <alignment horizontal="center" vertical="center"/>
    </xf>
    <xf numFmtId="41" fontId="6" fillId="0" borderId="8" xfId="183" applyNumberFormat="1" applyFont="1" applyFill="1" applyBorder="1" applyAlignment="1">
      <alignment vertical="center" wrapText="1"/>
    </xf>
    <xf numFmtId="43" fontId="9" fillId="7" borderId="8" xfId="0" applyNumberFormat="1" applyFont="1" applyFill="1" applyBorder="1" applyAlignment="1">
      <alignment vertical="center" wrapText="1"/>
    </xf>
    <xf numFmtId="43" fontId="6" fillId="7" borderId="8" xfId="0" applyNumberFormat="1" applyFont="1" applyFill="1" applyBorder="1" applyAlignment="1">
      <alignment vertical="center"/>
    </xf>
    <xf numFmtId="43" fontId="9" fillId="7" borderId="5" xfId="0" applyNumberFormat="1" applyFont="1" applyFill="1" applyBorder="1" applyAlignment="1">
      <alignment horizontal="center" vertical="center" wrapText="1"/>
    </xf>
    <xf numFmtId="43" fontId="9" fillId="7" borderId="12" xfId="0" applyNumberFormat="1" applyFont="1" applyFill="1" applyBorder="1" applyAlignment="1">
      <alignment horizontal="center" vertical="center" wrapText="1"/>
    </xf>
    <xf numFmtId="193" fontId="13" fillId="0" borderId="8" xfId="0" applyNumberFormat="1" applyFont="1" applyFill="1" applyBorder="1" applyAlignment="1">
      <alignment horizontal="center" vertical="center"/>
    </xf>
    <xf numFmtId="4" fontId="13" fillId="0" borderId="8" xfId="0" applyNumberFormat="1" applyFont="1" applyFill="1" applyBorder="1" applyAlignment="1">
      <alignment horizontal="center" vertical="center"/>
    </xf>
    <xf numFmtId="43" fontId="9" fillId="0" borderId="8" xfId="0" applyNumberFormat="1" applyFont="1" applyFill="1" applyBorder="1" applyAlignment="1">
      <alignment horizontal="center" vertical="center" wrapText="1"/>
    </xf>
    <xf numFmtId="187" fontId="9" fillId="0" borderId="8" xfId="0" applyNumberFormat="1" applyFont="1" applyFill="1" applyBorder="1" applyAlignment="1">
      <alignment horizontal="center" vertical="center" wrapText="1"/>
    </xf>
    <xf numFmtId="43" fontId="6" fillId="0" borderId="8" xfId="0" applyNumberFormat="1" applyFont="1" applyFill="1" applyBorder="1" applyAlignment="1">
      <alignment horizontal="center" vertical="center"/>
    </xf>
    <xf numFmtId="43" fontId="9" fillId="0" borderId="12" xfId="0" applyNumberFormat="1" applyFont="1" applyFill="1" applyBorder="1" applyAlignment="1">
      <alignment horizontal="center" vertical="center" wrapText="1"/>
    </xf>
    <xf numFmtId="43" fontId="6" fillId="0" borderId="0" xfId="0" applyNumberFormat="1" applyFont="1" applyAlignment="1" applyProtection="1">
      <alignment vertical="center"/>
    </xf>
    <xf numFmtId="0" fontId="6" fillId="7" borderId="8" xfId="0" applyFont="1" applyFill="1" applyBorder="1" applyAlignment="1">
      <alignment horizontal="center" vertical="center" shrinkToFit="1"/>
    </xf>
    <xf numFmtId="0" fontId="6" fillId="7" borderId="5" xfId="0" applyFont="1" applyFill="1" applyBorder="1" applyAlignment="1">
      <alignment horizontal="center" vertical="center"/>
    </xf>
    <xf numFmtId="0" fontId="6" fillId="7" borderId="12" xfId="0" applyFont="1" applyFill="1" applyBorder="1" applyAlignment="1">
      <alignment horizontal="center" vertical="center"/>
    </xf>
    <xf numFmtId="213" fontId="6" fillId="0" borderId="0" xfId="0" applyNumberFormat="1" applyFont="1" applyAlignment="1">
      <alignment vertical="center"/>
    </xf>
    <xf numFmtId="0" fontId="6" fillId="0" borderId="0" xfId="0" applyFont="1" applyFill="1" applyAlignment="1" applyProtection="1">
      <alignment vertical="center"/>
    </xf>
    <xf numFmtId="43" fontId="6" fillId="0" borderId="0" xfId="0" applyNumberFormat="1" applyFont="1" applyFill="1" applyAlignment="1" applyProtection="1">
      <alignment vertical="center"/>
    </xf>
    <xf numFmtId="195" fontId="6" fillId="0" borderId="8" xfId="0" applyNumberFormat="1" applyFont="1" applyBorder="1" applyAlignment="1">
      <alignment horizontal="center" vertical="center"/>
    </xf>
    <xf numFmtId="195" fontId="6" fillId="0" borderId="8" xfId="0" applyNumberFormat="1" applyFont="1" applyBorder="1" applyAlignment="1">
      <alignment horizontal="right" vertical="center"/>
    </xf>
    <xf numFmtId="0" fontId="6" fillId="0" borderId="0" xfId="0" applyFont="1" applyBorder="1" applyAlignment="1">
      <alignment horizontal="left" vertical="center"/>
    </xf>
    <xf numFmtId="216" fontId="6" fillId="0" borderId="8" xfId="0" applyNumberFormat="1" applyFont="1" applyBorder="1" applyAlignment="1">
      <alignment vertical="center"/>
    </xf>
    <xf numFmtId="0" fontId="6" fillId="0" borderId="5" xfId="144" applyFont="1" applyFill="1" applyBorder="1" applyAlignment="1">
      <alignment horizontal="center" vertical="center" wrapText="1"/>
    </xf>
    <xf numFmtId="0" fontId="12" fillId="0" borderId="8" xfId="0" applyFont="1" applyBorder="1" applyAlignment="1">
      <alignment horizontal="center" vertical="center" wrapText="1"/>
    </xf>
    <xf numFmtId="0" fontId="6" fillId="0" borderId="12" xfId="144" applyFont="1" applyFill="1" applyBorder="1" applyAlignment="1">
      <alignment horizontal="center" vertical="center" wrapText="1"/>
    </xf>
    <xf numFmtId="0" fontId="12" fillId="0" borderId="8" xfId="0" applyFont="1" applyBorder="1" applyAlignment="1">
      <alignment horizontal="center" vertical="center"/>
    </xf>
    <xf numFmtId="195" fontId="6" fillId="0" borderId="8" xfId="0" applyNumberFormat="1" applyFont="1" applyFill="1" applyBorder="1" applyAlignment="1">
      <alignment horizontal="center"/>
    </xf>
    <xf numFmtId="14" fontId="6" fillId="0" borderId="8" xfId="0" applyNumberFormat="1" applyFont="1" applyFill="1" applyBorder="1" applyAlignment="1">
      <alignment horizontal="center" vertical="center"/>
    </xf>
    <xf numFmtId="195" fontId="6" fillId="0" borderId="8" xfId="0" applyNumberFormat="1" applyFont="1" applyFill="1" applyBorder="1" applyAlignment="1">
      <alignment horizontal="center" vertical="center"/>
    </xf>
    <xf numFmtId="0" fontId="11" fillId="0" borderId="10" xfId="0" applyFont="1" applyBorder="1" applyAlignment="1">
      <alignment vertical="center"/>
    </xf>
    <xf numFmtId="0" fontId="11" fillId="0" borderId="10" xfId="12" applyFont="1" applyBorder="1" applyAlignment="1" applyProtection="1">
      <alignment vertical="center"/>
    </xf>
    <xf numFmtId="0" fontId="6" fillId="0" borderId="10" xfId="0" applyFont="1" applyBorder="1" applyAlignment="1" applyProtection="1">
      <alignment vertical="center" shrinkToFit="1"/>
    </xf>
    <xf numFmtId="0" fontId="6" fillId="0" borderId="10" xfId="0" applyFont="1" applyBorder="1" applyAlignment="1" applyProtection="1">
      <alignment vertical="center"/>
    </xf>
    <xf numFmtId="0" fontId="11" fillId="0" borderId="9" xfId="12" applyFont="1" applyBorder="1" applyAlignment="1" applyProtection="1">
      <alignment horizontal="center" vertical="center"/>
    </xf>
    <xf numFmtId="0" fontId="11" fillId="0" borderId="10" xfId="12" applyFont="1" applyBorder="1" applyAlignment="1" applyProtection="1">
      <alignment horizontal="center" vertical="center"/>
    </xf>
    <xf numFmtId="0" fontId="12" fillId="0" borderId="5" xfId="0" applyFont="1" applyBorder="1" applyAlignment="1">
      <alignment horizontal="center" vertical="center" wrapText="1"/>
    </xf>
    <xf numFmtId="0" fontId="9" fillId="0" borderId="5" xfId="144" applyFont="1" applyFill="1" applyBorder="1" applyAlignment="1">
      <alignment horizontal="center" vertical="center" wrapText="1"/>
    </xf>
    <xf numFmtId="0" fontId="12" fillId="0" borderId="12" xfId="0" applyFont="1" applyBorder="1" applyAlignment="1">
      <alignment horizontal="center" vertical="center" wrapText="1"/>
    </xf>
    <xf numFmtId="0" fontId="9" fillId="0" borderId="12" xfId="144" applyFont="1" applyFill="1" applyBorder="1" applyAlignment="1">
      <alignment horizontal="center" vertical="center" wrapText="1"/>
    </xf>
    <xf numFmtId="0" fontId="0" fillId="0" borderId="13" xfId="0" applyFont="1" applyBorder="1"/>
    <xf numFmtId="0" fontId="0" fillId="0" borderId="10" xfId="0" applyFont="1" applyBorder="1"/>
    <xf numFmtId="0" fontId="0" fillId="0" borderId="10" xfId="0" applyFont="1" applyBorder="1" applyAlignment="1">
      <alignment horizontal="center"/>
    </xf>
    <xf numFmtId="43" fontId="6" fillId="0" borderId="8" xfId="10" applyNumberFormat="1" applyFont="1" applyBorder="1" applyAlignment="1" applyProtection="1">
      <alignment horizontal="center" vertical="center"/>
      <protection locked="0"/>
    </xf>
    <xf numFmtId="214" fontId="6" fillId="0" borderId="0" xfId="0" applyNumberFormat="1" applyFont="1" applyFill="1" applyBorder="1" applyAlignment="1">
      <alignment horizontal="center" vertical="center" wrapText="1"/>
    </xf>
    <xf numFmtId="43" fontId="6" fillId="0" borderId="10" xfId="0" applyNumberFormat="1" applyFont="1" applyBorder="1" applyAlignment="1">
      <alignment horizontal="center" vertical="center"/>
    </xf>
    <xf numFmtId="214" fontId="6" fillId="0" borderId="12" xfId="0" applyNumberFormat="1" applyFont="1" applyBorder="1" applyAlignment="1">
      <alignment horizontal="center" vertical="center"/>
    </xf>
    <xf numFmtId="214" fontId="6" fillId="0" borderId="0" xfId="0" applyNumberFormat="1" applyFont="1" applyAlignment="1">
      <alignment horizontal="center" vertical="center"/>
    </xf>
    <xf numFmtId="0" fontId="11" fillId="0" borderId="10" xfId="12" applyFont="1" applyBorder="1" applyAlignment="1" applyProtection="1">
      <alignment horizontal="left" vertical="center"/>
    </xf>
    <xf numFmtId="212" fontId="6" fillId="0" borderId="8" xfId="0" applyNumberFormat="1" applyFont="1" applyBorder="1" applyAlignment="1">
      <alignment horizontal="center" vertical="center" shrinkToFit="1"/>
    </xf>
    <xf numFmtId="178" fontId="6" fillId="0" borderId="8" xfId="0" applyNumberFormat="1" applyFont="1" applyBorder="1" applyAlignment="1">
      <alignment horizontal="center" vertical="center" shrinkToFit="1"/>
    </xf>
    <xf numFmtId="43" fontId="6" fillId="0" borderId="8" xfId="0" applyNumberFormat="1" applyFont="1" applyBorder="1" applyAlignment="1">
      <alignment horizontal="center" vertical="center" shrinkToFit="1"/>
    </xf>
    <xf numFmtId="212" fontId="6" fillId="0" borderId="8" xfId="0" applyNumberFormat="1" applyFont="1" applyBorder="1" applyAlignment="1">
      <alignment vertical="center" shrinkToFit="1"/>
    </xf>
    <xf numFmtId="14" fontId="6" fillId="0" borderId="8" xfId="0" applyNumberFormat="1"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NumberFormat="1" applyFont="1" applyBorder="1" applyAlignment="1" applyProtection="1">
      <alignment vertical="center"/>
    </xf>
    <xf numFmtId="0" fontId="6" fillId="0" borderId="11" xfId="0" applyNumberFormat="1" applyFont="1" applyBorder="1" applyAlignment="1">
      <alignment horizontal="left" vertical="center"/>
    </xf>
    <xf numFmtId="0" fontId="6" fillId="0" borderId="8" xfId="0" applyFont="1" applyBorder="1" applyAlignment="1">
      <alignment vertical="center" shrinkToFit="1"/>
    </xf>
    <xf numFmtId="43" fontId="6" fillId="0" borderId="8" xfId="0" applyNumberFormat="1" applyFont="1" applyBorder="1" applyAlignment="1">
      <alignment vertical="center" shrinkToFit="1"/>
    </xf>
    <xf numFmtId="214" fontId="6" fillId="0" borderId="8" xfId="181" applyNumberFormat="1" applyFont="1" applyFill="1" applyBorder="1" applyAlignment="1">
      <alignment horizontal="right" vertical="center" shrinkToFit="1"/>
    </xf>
    <xf numFmtId="43" fontId="6" fillId="0" borderId="8" xfId="181" applyNumberFormat="1" applyFont="1" applyFill="1" applyBorder="1" applyAlignment="1">
      <alignment horizontal="right" vertical="center" shrinkToFit="1"/>
    </xf>
    <xf numFmtId="178" fontId="6" fillId="0" borderId="8" xfId="0" applyNumberFormat="1" applyFont="1" applyFill="1" applyBorder="1" applyAlignment="1">
      <alignment horizontal="center" vertical="center" shrinkToFit="1"/>
    </xf>
    <xf numFmtId="43" fontId="6" fillId="0" borderId="8" xfId="0" applyNumberFormat="1" applyFont="1" applyFill="1" applyBorder="1" applyAlignment="1">
      <alignment horizontal="left" vertical="center" shrinkToFit="1"/>
    </xf>
    <xf numFmtId="0" fontId="6" fillId="0" borderId="8" xfId="0" applyFont="1" applyFill="1" applyBorder="1" applyAlignment="1">
      <alignment horizontal="center" vertical="center" shrinkToFit="1"/>
    </xf>
    <xf numFmtId="214" fontId="6" fillId="0" borderId="8" xfId="0" applyNumberFormat="1" applyFont="1" applyBorder="1" applyAlignment="1">
      <alignment horizontal="right" vertical="center" shrinkToFit="1"/>
    </xf>
    <xf numFmtId="0" fontId="6" fillId="0" borderId="13" xfId="0" applyFont="1" applyBorder="1" applyAlignment="1">
      <alignment horizontal="center" vertical="center" shrinkToFit="1"/>
    </xf>
    <xf numFmtId="178" fontId="6" fillId="0" borderId="10" xfId="0" applyNumberFormat="1" applyFont="1" applyFill="1" applyBorder="1" applyAlignment="1">
      <alignment horizontal="center" vertical="center" shrinkToFit="1"/>
    </xf>
    <xf numFmtId="43" fontId="6" fillId="0" borderId="10"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214" fontId="6" fillId="0" borderId="0" xfId="0" applyNumberFormat="1" applyFont="1" applyAlignment="1">
      <alignment vertical="center"/>
    </xf>
    <xf numFmtId="49" fontId="6" fillId="0" borderId="8" xfId="0" applyNumberFormat="1" applyFont="1" applyBorder="1" applyAlignment="1">
      <alignment horizontal="left" vertical="center" shrinkToFit="1"/>
    </xf>
    <xf numFmtId="214" fontId="6" fillId="0" borderId="12"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214" fontId="6" fillId="0" borderId="8" xfId="181" applyNumberFormat="1" applyFont="1" applyFill="1" applyBorder="1" applyAlignment="1">
      <alignment horizontal="center" vertical="center" shrinkToFit="1"/>
    </xf>
    <xf numFmtId="214" fontId="6" fillId="0" borderId="8" xfId="0" applyNumberFormat="1" applyFont="1" applyBorder="1" applyAlignment="1">
      <alignment horizontal="center" vertical="center" shrinkToFit="1"/>
    </xf>
    <xf numFmtId="214" fontId="6" fillId="0" borderId="5" xfId="0" applyNumberFormat="1" applyFont="1" applyBorder="1" applyAlignment="1">
      <alignment horizontal="center" vertical="center"/>
    </xf>
    <xf numFmtId="214" fontId="6" fillId="0" borderId="9" xfId="0" applyNumberFormat="1" applyFont="1" applyBorder="1" applyAlignment="1">
      <alignment horizontal="center" vertical="center"/>
    </xf>
    <xf numFmtId="214" fontId="6" fillId="0" borderId="10" xfId="0" applyNumberFormat="1" applyFont="1" applyBorder="1" applyAlignment="1">
      <alignment horizontal="center" vertical="center"/>
    </xf>
    <xf numFmtId="49" fontId="6" fillId="0" borderId="0" xfId="0" applyNumberFormat="1" applyFont="1" applyAlignment="1">
      <alignment horizontal="center" vertical="center"/>
    </xf>
    <xf numFmtId="0" fontId="16" fillId="0" borderId="0" xfId="0" applyFont="1" applyAlignment="1">
      <alignment vertical="center"/>
    </xf>
    <xf numFmtId="0" fontId="6" fillId="0" borderId="0" xfId="181" applyFont="1" applyFill="1" applyAlignment="1">
      <alignment vertical="center"/>
    </xf>
    <xf numFmtId="0" fontId="12" fillId="0" borderId="8" xfId="0" applyNumberFormat="1" applyFont="1" applyBorder="1" applyAlignment="1">
      <alignment vertical="center" shrinkToFit="1"/>
    </xf>
    <xf numFmtId="178" fontId="12" fillId="0" borderId="8" xfId="0" applyNumberFormat="1" applyFont="1" applyBorder="1" applyAlignment="1">
      <alignment horizontal="center" vertical="center" shrinkToFit="1"/>
    </xf>
    <xf numFmtId="43" fontId="12" fillId="0" borderId="8" xfId="10" applyFont="1" applyBorder="1" applyAlignment="1">
      <alignment vertical="center" shrinkToFit="1"/>
    </xf>
    <xf numFmtId="0" fontId="12" fillId="0" borderId="8" xfId="0" applyNumberFormat="1" applyFont="1" applyBorder="1" applyAlignment="1">
      <alignment shrinkToFit="1"/>
    </xf>
    <xf numFmtId="178" fontId="12" fillId="0" borderId="8" xfId="0" applyNumberFormat="1" applyFont="1" applyBorder="1" applyAlignment="1">
      <alignment horizontal="center" shrinkToFit="1"/>
    </xf>
    <xf numFmtId="43" fontId="12" fillId="0" borderId="8" xfId="10" applyFont="1" applyBorder="1" applyAlignment="1">
      <alignment shrinkToFit="1"/>
    </xf>
    <xf numFmtId="0" fontId="6" fillId="0" borderId="12" xfId="0" applyFont="1" applyFill="1" applyBorder="1" applyAlignment="1">
      <alignment horizontal="left" vertical="center" shrinkToFit="1"/>
    </xf>
    <xf numFmtId="49" fontId="6" fillId="0" borderId="12" xfId="0" applyNumberFormat="1" applyFont="1" applyFill="1" applyBorder="1" applyAlignment="1">
      <alignment horizontal="left" vertical="center" shrinkToFit="1"/>
    </xf>
    <xf numFmtId="178" fontId="6" fillId="0" borderId="12" xfId="0" applyNumberFormat="1" applyFont="1" applyFill="1" applyBorder="1" applyAlignment="1">
      <alignment horizontal="center" vertical="center" shrinkToFit="1"/>
    </xf>
    <xf numFmtId="0" fontId="6" fillId="0" borderId="8" xfId="0" applyFont="1" applyFill="1" applyBorder="1" applyAlignment="1">
      <alignment horizontal="left" vertical="center" shrinkToFit="1"/>
    </xf>
    <xf numFmtId="0" fontId="6" fillId="0" borderId="8" xfId="0" applyNumberFormat="1" applyFont="1" applyBorder="1" applyAlignment="1">
      <alignment horizontal="left" shrinkToFit="1"/>
    </xf>
    <xf numFmtId="0" fontId="6" fillId="0" borderId="12" xfId="0" applyNumberFormat="1" applyFont="1" applyBorder="1" applyAlignment="1">
      <alignment horizontal="left" shrinkToFit="1"/>
    </xf>
    <xf numFmtId="178" fontId="6" fillId="0" borderId="12" xfId="0" applyNumberFormat="1" applyFont="1" applyBorder="1" applyAlignment="1">
      <alignment horizontal="center" shrinkToFit="1"/>
    </xf>
    <xf numFmtId="0" fontId="6" fillId="0" borderId="8" xfId="0" applyFont="1" applyFill="1" applyBorder="1" applyAlignment="1">
      <alignment vertical="center" shrinkToFit="1"/>
    </xf>
    <xf numFmtId="0" fontId="6" fillId="0" borderId="12" xfId="0" applyFont="1" applyFill="1" applyBorder="1" applyAlignment="1">
      <alignment vertical="center" shrinkToFit="1"/>
    </xf>
    <xf numFmtId="0" fontId="6" fillId="0" borderId="12" xfId="0" applyFont="1" applyBorder="1" applyAlignment="1">
      <alignment horizontal="left" vertical="center" shrinkToFit="1"/>
    </xf>
    <xf numFmtId="178" fontId="6" fillId="0" borderId="12" xfId="0" applyNumberFormat="1" applyFont="1" applyBorder="1" applyAlignment="1">
      <alignment horizontal="center" vertical="center" shrinkToFit="1"/>
    </xf>
    <xf numFmtId="0" fontId="9" fillId="0" borderId="8" xfId="0" applyFont="1" applyBorder="1" applyAlignment="1">
      <alignment horizontal="center" vertical="center" shrinkToFit="1"/>
    </xf>
    <xf numFmtId="43" fontId="6" fillId="0" borderId="10" xfId="181" applyNumberFormat="1" applyFont="1" applyFill="1" applyBorder="1" applyAlignment="1">
      <alignment horizontal="right" vertical="center" shrinkToFit="1"/>
    </xf>
    <xf numFmtId="0" fontId="16" fillId="0" borderId="8" xfId="0" applyFont="1" applyBorder="1" applyAlignment="1">
      <alignment vertical="center" shrinkToFit="1"/>
    </xf>
    <xf numFmtId="214" fontId="12" fillId="0" borderId="8" xfId="0" applyNumberFormat="1" applyFont="1" applyBorder="1" applyAlignment="1">
      <alignment horizontal="center" vertical="center" shrinkToFit="1"/>
    </xf>
    <xf numFmtId="214" fontId="12" fillId="0" borderId="8" xfId="0" applyNumberFormat="1" applyFont="1" applyBorder="1" applyAlignment="1">
      <alignment horizontal="center" shrinkToFit="1"/>
    </xf>
    <xf numFmtId="214" fontId="6" fillId="0" borderId="12" xfId="0" applyNumberFormat="1" applyFont="1" applyFill="1" applyBorder="1" applyAlignment="1">
      <alignment horizontal="center" vertical="center" shrinkToFit="1"/>
    </xf>
    <xf numFmtId="214" fontId="6" fillId="0" borderId="0" xfId="0" applyNumberFormat="1" applyFont="1" applyAlignment="1">
      <alignment horizontal="center" vertical="center" shrinkToFi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2" fillId="0" borderId="8" xfId="0" applyNumberFormat="1" applyFont="1" applyBorder="1" applyAlignment="1">
      <alignment horizontal="center" shrinkToFit="1"/>
    </xf>
    <xf numFmtId="214" fontId="12" fillId="0" borderId="8" xfId="10" applyNumberFormat="1" applyFont="1" applyBorder="1" applyAlignment="1">
      <alignment shrinkToFit="1"/>
    </xf>
    <xf numFmtId="49" fontId="6" fillId="0" borderId="12" xfId="0" applyNumberFormat="1" applyFont="1" applyFill="1" applyBorder="1" applyAlignment="1">
      <alignment horizontal="center" vertical="center" shrinkToFit="1"/>
    </xf>
    <xf numFmtId="0" fontId="6" fillId="0" borderId="12" xfId="0" applyNumberFormat="1" applyFont="1" applyBorder="1" applyAlignment="1">
      <alignment horizontal="center" shrinkToFit="1"/>
    </xf>
    <xf numFmtId="0" fontId="6" fillId="0" borderId="12" xfId="0" applyFont="1" applyFill="1" applyBorder="1" applyAlignment="1">
      <alignment horizontal="center" vertical="center" shrinkToFit="1"/>
    </xf>
    <xf numFmtId="0" fontId="6" fillId="0" borderId="12" xfId="0" applyFont="1" applyBorder="1" applyAlignment="1">
      <alignment horizontal="center" vertical="center" shrinkToFit="1"/>
    </xf>
    <xf numFmtId="43" fontId="6" fillId="0" borderId="5" xfId="181" applyNumberFormat="1" applyFont="1" applyFill="1" applyBorder="1" applyAlignment="1">
      <alignment horizontal="center" vertical="center" wrapText="1"/>
    </xf>
    <xf numFmtId="43" fontId="6" fillId="0" borderId="12" xfId="181" applyNumberFormat="1" applyFont="1" applyFill="1" applyBorder="1" applyAlignment="1">
      <alignment horizontal="center" vertical="center" wrapText="1"/>
    </xf>
    <xf numFmtId="214" fontId="6" fillId="0" borderId="10" xfId="181" applyNumberFormat="1" applyFont="1" applyFill="1" applyBorder="1" applyAlignment="1">
      <alignment horizontal="right" vertical="center" shrinkToFit="1"/>
    </xf>
    <xf numFmtId="217" fontId="6" fillId="0" borderId="12" xfId="0" applyNumberFormat="1" applyFont="1" applyBorder="1" applyAlignment="1">
      <alignment horizontal="center" vertical="center" shrinkToFit="1"/>
    </xf>
    <xf numFmtId="217" fontId="6" fillId="0" borderId="8" xfId="0" applyNumberFormat="1" applyFont="1" applyBorder="1" applyAlignment="1">
      <alignment vertical="center" shrinkToFit="1"/>
    </xf>
    <xf numFmtId="0" fontId="18" fillId="0" borderId="8" xfId="0" applyFont="1" applyBorder="1" applyAlignment="1">
      <alignment horizontal="center" vertical="center" wrapText="1"/>
    </xf>
    <xf numFmtId="0" fontId="7" fillId="0" borderId="11" xfId="0" applyFont="1" applyBorder="1" applyAlignment="1">
      <alignment horizontal="center" vertical="center"/>
    </xf>
    <xf numFmtId="0" fontId="6" fillId="0" borderId="0" xfId="67" applyFont="1" applyFill="1" applyAlignment="1">
      <alignment horizontal="right" vertical="center" shrinkToFit="1"/>
    </xf>
    <xf numFmtId="0" fontId="6" fillId="0" borderId="0" xfId="67" applyFont="1" applyFill="1" applyAlignment="1">
      <alignment vertical="center"/>
    </xf>
    <xf numFmtId="49" fontId="6" fillId="0" borderId="8" xfId="0" applyNumberFormat="1" applyFont="1" applyBorder="1" applyAlignment="1">
      <alignment horizontal="center" vertical="center" shrinkToFit="1"/>
    </xf>
    <xf numFmtId="0" fontId="6" fillId="0" borderId="10" xfId="0" applyFont="1" applyFill="1" applyBorder="1" applyAlignment="1">
      <alignment vertical="center" shrinkToFit="1"/>
    </xf>
    <xf numFmtId="49" fontId="6" fillId="0" borderId="10" xfId="0" applyNumberFormat="1" applyFont="1" applyFill="1" applyBorder="1" applyAlignment="1">
      <alignment horizontal="left" vertical="center" shrinkToFit="1"/>
    </xf>
    <xf numFmtId="49" fontId="6" fillId="6" borderId="10" xfId="0" applyNumberFormat="1" applyFont="1" applyFill="1" applyBorder="1" applyAlignment="1">
      <alignment horizontal="left" vertical="center" shrinkToFit="1"/>
    </xf>
    <xf numFmtId="49" fontId="6" fillId="0" borderId="8" xfId="0" applyNumberFormat="1" applyFont="1" applyFill="1" applyBorder="1" applyAlignment="1">
      <alignment horizontal="center" vertical="center" shrinkToFit="1"/>
    </xf>
    <xf numFmtId="43" fontId="6" fillId="0" borderId="12" xfId="0" applyNumberFormat="1" applyFont="1" applyFill="1" applyBorder="1" applyAlignment="1">
      <alignment horizontal="right" vertical="center" shrinkToFit="1"/>
    </xf>
    <xf numFmtId="43" fontId="6" fillId="0" borderId="12" xfId="0" applyNumberFormat="1" applyFont="1" applyBorder="1" applyAlignment="1">
      <alignment horizontal="right" vertical="center" shrinkToFit="1"/>
    </xf>
    <xf numFmtId="0" fontId="6" fillId="0" borderId="11" xfId="0" applyFont="1" applyBorder="1" applyAlignment="1">
      <alignment horizontal="right" vertical="center"/>
    </xf>
    <xf numFmtId="212" fontId="6" fillId="0" borderId="8" xfId="0" applyNumberFormat="1" applyFont="1" applyBorder="1" applyAlignment="1" applyProtection="1">
      <alignment horizontal="center" vertical="center" shrinkToFit="1"/>
      <protection locked="0"/>
    </xf>
    <xf numFmtId="43" fontId="6" fillId="0" borderId="8" xfId="0" applyNumberFormat="1" applyFont="1" applyFill="1" applyBorder="1" applyAlignment="1">
      <alignment horizontal="center" vertical="center" shrinkToFit="1"/>
    </xf>
    <xf numFmtId="0" fontId="6" fillId="0" borderId="8" xfId="0" applyNumberFormat="1" applyFont="1" applyBorder="1" applyAlignment="1" applyProtection="1">
      <alignment horizontal="left" vertical="center" shrinkToFit="1"/>
      <protection locked="0"/>
    </xf>
    <xf numFmtId="0" fontId="6" fillId="0" borderId="8" xfId="0" applyNumberFormat="1" applyFont="1" applyBorder="1" applyAlignment="1" applyProtection="1">
      <alignment horizontal="center" vertical="center" shrinkToFit="1"/>
      <protection locked="0"/>
    </xf>
    <xf numFmtId="178" fontId="6" fillId="0" borderId="8" xfId="0" applyNumberFormat="1" applyFont="1" applyBorder="1" applyAlignment="1" applyProtection="1">
      <alignment horizontal="center" vertical="center" shrinkToFit="1"/>
      <protection locked="0"/>
    </xf>
    <xf numFmtId="0" fontId="6" fillId="0" borderId="0" xfId="0" applyFont="1" applyFill="1" applyAlignment="1">
      <alignment horizontal="left" vertical="center"/>
    </xf>
    <xf numFmtId="211" fontId="6" fillId="0" borderId="8" xfId="10" applyNumberFormat="1" applyFont="1" applyBorder="1" applyAlignment="1" applyProtection="1">
      <alignment horizontal="center" vertical="center" shrinkToFit="1"/>
      <protection locked="0"/>
    </xf>
    <xf numFmtId="0" fontId="6" fillId="0" borderId="8" xfId="0" applyNumberFormat="1" applyFont="1" applyBorder="1" applyAlignment="1">
      <alignment shrinkToFit="1"/>
    </xf>
    <xf numFmtId="216" fontId="6" fillId="0" borderId="8" xfId="7" applyNumberFormat="1" applyFont="1" applyBorder="1" applyAlignment="1">
      <alignment horizontal="center" shrinkToFit="1"/>
    </xf>
    <xf numFmtId="216" fontId="6" fillId="0" borderId="8" xfId="0" applyNumberFormat="1" applyFont="1" applyBorder="1" applyAlignment="1">
      <alignment horizontal="center" vertical="center" shrinkToFit="1"/>
    </xf>
    <xf numFmtId="14" fontId="6" fillId="0" borderId="0" xfId="0" applyNumberFormat="1" applyFont="1" applyAlignment="1">
      <alignment vertical="center"/>
    </xf>
    <xf numFmtId="214" fontId="6" fillId="0" borderId="8" xfId="0" applyNumberFormat="1" applyFont="1" applyBorder="1" applyAlignment="1">
      <alignment vertical="center" shrinkToFit="1"/>
    </xf>
    <xf numFmtId="43" fontId="7" fillId="0" borderId="11" xfId="0" applyNumberFormat="1" applyFont="1" applyBorder="1" applyAlignment="1">
      <alignment vertical="center"/>
    </xf>
    <xf numFmtId="43" fontId="6" fillId="0" borderId="11" xfId="0" applyNumberFormat="1" applyFont="1" applyBorder="1" applyAlignment="1">
      <alignment horizontal="center" vertical="center"/>
    </xf>
    <xf numFmtId="49" fontId="6" fillId="0" borderId="8" xfId="0" applyNumberFormat="1" applyFont="1" applyBorder="1" applyAlignment="1">
      <alignment vertical="center" shrinkToFit="1"/>
    </xf>
    <xf numFmtId="43" fontId="9" fillId="0" borderId="8" xfId="10" applyNumberFormat="1" applyFont="1" applyBorder="1" applyAlignment="1" applyProtection="1">
      <alignment horizontal="center" vertical="center" shrinkToFit="1"/>
      <protection locked="0"/>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211" fontId="6" fillId="0" borderId="0" xfId="0" applyNumberFormat="1" applyFont="1" applyAlignment="1">
      <alignment vertical="center"/>
    </xf>
    <xf numFmtId="215" fontId="6" fillId="0" borderId="8" xfId="0" applyNumberFormat="1" applyFont="1" applyBorder="1" applyAlignment="1">
      <alignment horizontal="center" vertical="center" shrinkToFit="1"/>
    </xf>
    <xf numFmtId="43" fontId="6" fillId="0" borderId="8" xfId="0" applyNumberFormat="1" applyFont="1" applyBorder="1" applyAlignment="1" applyProtection="1">
      <alignment horizontal="right" vertical="center" shrinkToFit="1"/>
    </xf>
    <xf numFmtId="215" fontId="6" fillId="0" borderId="8" xfId="0" applyNumberFormat="1" applyFont="1" applyBorder="1" applyAlignment="1">
      <alignment vertical="center" shrinkToFit="1"/>
    </xf>
    <xf numFmtId="0" fontId="6" fillId="0" borderId="8" xfId="0" applyFont="1" applyFill="1" applyBorder="1" applyAlignment="1" applyProtection="1">
      <alignment shrinkToFit="1"/>
      <protection locked="0"/>
    </xf>
    <xf numFmtId="49" fontId="6" fillId="0" borderId="8" xfId="0" applyNumberFormat="1" applyFont="1" applyFill="1" applyBorder="1" applyAlignment="1" applyProtection="1">
      <alignment horizontal="left" shrinkToFit="1"/>
      <protection locked="0"/>
    </xf>
    <xf numFmtId="49" fontId="6" fillId="0" borderId="8" xfId="0" applyNumberFormat="1" applyFont="1" applyBorder="1" applyAlignment="1" applyProtection="1">
      <alignment horizontal="center" vertical="center" shrinkToFit="1"/>
      <protection locked="0"/>
    </xf>
    <xf numFmtId="43" fontId="6" fillId="0" borderId="8" xfId="10" applyNumberFormat="1" applyFont="1" applyBorder="1" applyAlignment="1" applyProtection="1">
      <alignment vertical="center" shrinkToFit="1"/>
      <protection locked="0"/>
    </xf>
    <xf numFmtId="0" fontId="6" fillId="0" borderId="8" xfId="67" applyFont="1" applyFill="1" applyBorder="1" applyAlignment="1">
      <alignment horizontal="center" vertical="center"/>
    </xf>
    <xf numFmtId="43" fontId="6" fillId="0" borderId="8" xfId="10" applyNumberFormat="1" applyFont="1" applyFill="1" applyBorder="1" applyAlignment="1">
      <alignment horizontal="left" vertical="center"/>
    </xf>
    <xf numFmtId="43" fontId="6" fillId="0" borderId="8" xfId="67" applyNumberFormat="1" applyFont="1" applyFill="1" applyBorder="1" applyAlignment="1">
      <alignment horizontal="left" vertical="center"/>
    </xf>
    <xf numFmtId="43" fontId="6" fillId="0" borderId="11" xfId="10" applyFont="1" applyFill="1" applyBorder="1" applyAlignment="1">
      <alignment horizontal="left" vertical="center"/>
    </xf>
    <xf numFmtId="0" fontId="6" fillId="0" borderId="11" xfId="67" applyFont="1" applyFill="1" applyBorder="1" applyAlignment="1">
      <alignment horizontal="left" vertical="center"/>
    </xf>
    <xf numFmtId="0" fontId="5" fillId="0" borderId="0" xfId="0" applyFont="1" applyAlignment="1" applyProtection="1">
      <alignment vertical="center"/>
    </xf>
    <xf numFmtId="0" fontId="5" fillId="0" borderId="0" xfId="0" applyFont="1" applyAlignment="1" applyProtection="1">
      <alignment horizontal="center" vertical="center" wrapText="1"/>
    </xf>
    <xf numFmtId="187" fontId="6" fillId="0" borderId="0" xfId="0" applyNumberFormat="1" applyFont="1" applyAlignment="1" applyProtection="1">
      <alignment horizontal="center" vertical="center"/>
    </xf>
    <xf numFmtId="0" fontId="6" fillId="0" borderId="0" xfId="0" applyNumberFormat="1" applyFont="1" applyAlignment="1" applyProtection="1">
      <alignment horizontal="center" vertical="center"/>
    </xf>
    <xf numFmtId="187" fontId="6" fillId="0" borderId="0" xfId="0" applyNumberFormat="1" applyFont="1" applyAlignment="1" applyProtection="1">
      <alignment vertical="center"/>
    </xf>
    <xf numFmtId="0" fontId="6" fillId="0" borderId="7" xfId="0" applyFont="1" applyBorder="1" applyAlignment="1" applyProtection="1">
      <alignment horizontal="right" vertical="center"/>
    </xf>
    <xf numFmtId="0" fontId="6" fillId="0" borderId="8" xfId="0" applyFont="1" applyBorder="1" applyAlignment="1" applyProtection="1">
      <alignment horizontal="center" vertical="center"/>
    </xf>
    <xf numFmtId="0" fontId="9" fillId="0" borderId="8" xfId="0" applyFont="1" applyBorder="1" applyAlignment="1" applyProtection="1">
      <alignment horizontal="center" vertical="center" wrapText="1"/>
    </xf>
    <xf numFmtId="49" fontId="6" fillId="0" borderId="8" xfId="0" applyNumberFormat="1" applyFont="1" applyBorder="1" applyAlignment="1" applyProtection="1">
      <alignment vertical="center" shrinkToFit="1"/>
      <protection locked="0"/>
    </xf>
    <xf numFmtId="215" fontId="6" fillId="0" borderId="8" xfId="10" applyNumberFormat="1" applyFont="1" applyBorder="1" applyAlignment="1" applyProtection="1">
      <alignment horizontal="center" vertical="center" shrinkToFit="1"/>
      <protection locked="0"/>
    </xf>
    <xf numFmtId="212" fontId="6" fillId="0" borderId="8" xfId="0" applyNumberFormat="1" applyFont="1" applyBorder="1" applyAlignment="1" applyProtection="1">
      <alignment horizontal="center" vertical="center" shrinkToFit="1"/>
    </xf>
    <xf numFmtId="0" fontId="6" fillId="0" borderId="8" xfId="0" applyFont="1" applyBorder="1" applyAlignment="1" applyProtection="1">
      <alignment horizontal="left" vertical="center" shrinkToFit="1"/>
    </xf>
    <xf numFmtId="0" fontId="6" fillId="0" borderId="8" xfId="0" applyFont="1" applyBorder="1" applyAlignment="1" applyProtection="1">
      <alignment horizontal="center" vertical="center" shrinkToFit="1"/>
    </xf>
    <xf numFmtId="215" fontId="6" fillId="0" borderId="8" xfId="0" applyNumberFormat="1"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8" xfId="0" applyFont="1" applyBorder="1" applyAlignment="1" applyProtection="1">
      <alignment vertical="center" shrinkToFit="1"/>
    </xf>
    <xf numFmtId="0" fontId="6" fillId="0" borderId="0" xfId="0" applyNumberFormat="1" applyFont="1" applyAlignment="1" applyProtection="1">
      <alignment horizontal="right" vertical="center"/>
    </xf>
    <xf numFmtId="49" fontId="6" fillId="0" borderId="7" xfId="0" applyNumberFormat="1" applyFont="1" applyBorder="1" applyAlignment="1">
      <alignment horizontal="right" vertical="center"/>
    </xf>
    <xf numFmtId="0" fontId="6" fillId="0" borderId="10" xfId="0" applyFont="1" applyFill="1" applyBorder="1" applyAlignment="1">
      <alignment vertical="center"/>
    </xf>
    <xf numFmtId="49" fontId="6" fillId="0" borderId="10" xfId="0" applyNumberFormat="1" applyFont="1" applyFill="1" applyBorder="1" applyAlignment="1">
      <alignment horizontal="left" vertical="center"/>
    </xf>
    <xf numFmtId="0" fontId="6" fillId="0" borderId="0" xfId="0" applyFont="1" applyAlignment="1"/>
    <xf numFmtId="0" fontId="6" fillId="0" borderId="0" xfId="0" applyFont="1" applyFill="1" applyAlignment="1">
      <alignment horizontal="right" vertical="center"/>
    </xf>
    <xf numFmtId="0" fontId="19" fillId="0" borderId="10" xfId="12" applyFont="1" applyBorder="1" applyAlignment="1" applyProtection="1">
      <alignment horizontal="left" vertical="center"/>
    </xf>
    <xf numFmtId="43" fontId="10" fillId="0" borderId="10" xfId="0" applyNumberFormat="1" applyFont="1" applyBorder="1" applyAlignment="1">
      <alignment horizontal="right" vertical="center" shrinkToFit="1"/>
    </xf>
    <xf numFmtId="43" fontId="10" fillId="0" borderId="8" xfId="10" applyNumberFormat="1" applyFont="1" applyBorder="1" applyAlignment="1" applyProtection="1">
      <alignment horizontal="center" vertical="center" shrinkToFit="1"/>
      <protection locked="0"/>
    </xf>
    <xf numFmtId="43" fontId="10" fillId="0" borderId="0" xfId="0" applyNumberFormat="1" applyFont="1" applyAlignment="1">
      <alignment vertical="center"/>
    </xf>
    <xf numFmtId="0" fontId="11" fillId="0" borderId="10" xfId="12" applyFont="1" applyBorder="1" applyAlignment="1" applyProtection="1">
      <alignment horizontal="left" vertical="center" indent="1"/>
    </xf>
    <xf numFmtId="0" fontId="11" fillId="0" borderId="10" xfId="12" applyFont="1" applyBorder="1" applyAlignment="1" applyProtection="1">
      <alignment horizontal="left" vertical="center" indent="1" shrinkToFit="1"/>
    </xf>
    <xf numFmtId="0" fontId="11" fillId="0" borderId="10" xfId="12" applyFont="1" applyFill="1" applyBorder="1" applyAlignment="1" applyProtection="1">
      <alignment horizontal="left" vertical="center" indent="1"/>
    </xf>
    <xf numFmtId="43" fontId="6" fillId="0" borderId="8" xfId="10" applyNumberFormat="1" applyFont="1" applyFill="1" applyBorder="1" applyAlignment="1" applyProtection="1">
      <alignment horizontal="center" vertical="center" shrinkToFit="1"/>
      <protection locked="0"/>
    </xf>
    <xf numFmtId="43" fontId="6" fillId="0" borderId="0" xfId="0" applyNumberFormat="1" applyFont="1" applyFill="1" applyAlignment="1">
      <alignment vertical="center"/>
    </xf>
    <xf numFmtId="0" fontId="19" fillId="0" borderId="10" xfId="0" applyFont="1" applyBorder="1" applyAlignment="1">
      <alignment horizontal="left" vertical="center"/>
    </xf>
    <xf numFmtId="43" fontId="10" fillId="0" borderId="8" xfId="0" applyNumberFormat="1" applyFont="1" applyBorder="1" applyAlignment="1">
      <alignment horizontal="right" vertical="center" shrinkToFit="1"/>
    </xf>
    <xf numFmtId="0" fontId="19" fillId="0" borderId="10" xfId="0" applyFont="1" applyBorder="1" applyAlignment="1">
      <alignment horizontal="left" vertical="center" shrinkToFit="1"/>
    </xf>
    <xf numFmtId="43" fontId="6" fillId="0" borderId="0" xfId="0" applyNumberFormat="1" applyFont="1" applyAlignment="1"/>
    <xf numFmtId="0" fontId="6" fillId="8" borderId="0" xfId="0" applyFont="1" applyFill="1" applyAlignment="1">
      <alignment horizontal="center" vertical="center"/>
    </xf>
    <xf numFmtId="0" fontId="7" fillId="0" borderId="0" xfId="0" applyFont="1" applyAlignment="1">
      <alignment vertical="center"/>
    </xf>
    <xf numFmtId="0" fontId="0" fillId="0" borderId="0" xfId="0" applyFont="1" applyAlignment="1">
      <alignment horizontal="center" vertical="center"/>
    </xf>
    <xf numFmtId="0" fontId="7" fillId="0" borderId="0" xfId="0" applyFont="1" applyFill="1" applyAlignment="1">
      <alignment vertical="center"/>
    </xf>
    <xf numFmtId="0" fontId="7" fillId="0" borderId="0" xfId="0" applyFont="1" applyFill="1"/>
    <xf numFmtId="0" fontId="7" fillId="0" borderId="0" xfId="0" applyFont="1"/>
    <xf numFmtId="0" fontId="20" fillId="0" borderId="0" xfId="0" applyFont="1" applyAlignment="1">
      <alignment horizontal="center" vertical="center" wrapText="1"/>
    </xf>
    <xf numFmtId="187" fontId="7" fillId="0" borderId="0" xfId="0" applyNumberFormat="1" applyFont="1" applyAlignment="1">
      <alignment horizontal="center" vertical="center"/>
    </xf>
    <xf numFmtId="187" fontId="7" fillId="0" borderId="0" xfId="0" applyNumberFormat="1" applyFont="1" applyAlignment="1">
      <alignment horizontal="right" vertical="center"/>
    </xf>
    <xf numFmtId="187" fontId="7" fillId="0" borderId="0" xfId="0" applyNumberFormat="1" applyFont="1" applyAlignment="1">
      <alignment vertical="center"/>
    </xf>
    <xf numFmtId="0" fontId="7" fillId="0" borderId="0" xfId="0" applyFont="1" applyAlignment="1">
      <alignment horizontal="right" vertical="center"/>
    </xf>
    <xf numFmtId="0" fontId="21" fillId="0" borderId="8"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pplyProtection="1">
      <alignment vertical="center"/>
    </xf>
    <xf numFmtId="43" fontId="7" fillId="0" borderId="8" xfId="0" applyNumberFormat="1" applyFont="1" applyBorder="1" applyAlignment="1">
      <alignment horizontal="right" vertical="center" shrinkToFit="1"/>
    </xf>
    <xf numFmtId="43" fontId="7" fillId="0" borderId="8" xfId="10" applyNumberFormat="1" applyFont="1" applyBorder="1" applyAlignment="1" applyProtection="1">
      <alignment horizontal="center" vertical="center" shrinkToFit="1"/>
      <protection locked="0"/>
    </xf>
    <xf numFmtId="0" fontId="7" fillId="0" borderId="8" xfId="12" applyFont="1" applyBorder="1" applyAlignment="1" applyProtection="1">
      <alignment vertical="center"/>
    </xf>
    <xf numFmtId="0" fontId="21" fillId="0" borderId="8" xfId="12" applyFont="1" applyFill="1" applyBorder="1" applyAlignment="1" applyProtection="1">
      <alignment horizontal="left" vertical="center" indent="1"/>
    </xf>
    <xf numFmtId="43" fontId="7" fillId="0" borderId="8" xfId="0" applyNumberFormat="1" applyFont="1" applyFill="1" applyBorder="1" applyAlignment="1">
      <alignment horizontal="right" vertical="center" shrinkToFit="1"/>
    </xf>
    <xf numFmtId="0" fontId="22" fillId="0" borderId="8" xfId="0" applyFont="1" applyBorder="1" applyAlignment="1" applyProtection="1">
      <alignment horizontal="center" vertical="center"/>
    </xf>
    <xf numFmtId="43" fontId="22" fillId="0" borderId="8" xfId="0" applyNumberFormat="1" applyFont="1" applyBorder="1" applyAlignment="1">
      <alignment horizontal="right" vertical="center" shrinkToFit="1"/>
    </xf>
    <xf numFmtId="43" fontId="22" fillId="0" borderId="8" xfId="1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xf>
    <xf numFmtId="0" fontId="2" fillId="8" borderId="0" xfId="0" applyFont="1" applyFill="1" applyAlignment="1">
      <alignment vertical="center"/>
    </xf>
    <xf numFmtId="0" fontId="6" fillId="8" borderId="0" xfId="0" applyFont="1" applyFill="1" applyAlignment="1">
      <alignment vertical="center"/>
    </xf>
    <xf numFmtId="0" fontId="23" fillId="0" borderId="8" xfId="12" applyFont="1" applyFill="1" applyBorder="1" applyAlignment="1" applyProtection="1">
      <alignment horizontal="left" vertical="center" indent="1"/>
    </xf>
    <xf numFmtId="0" fontId="2" fillId="8" borderId="0" xfId="0" applyFont="1" applyFill="1" applyAlignment="1">
      <alignment horizontal="right" vertical="center"/>
    </xf>
    <xf numFmtId="43" fontId="6" fillId="8" borderId="0" xfId="0" applyNumberFormat="1" applyFont="1" applyFill="1" applyAlignment="1">
      <alignment vertical="center"/>
    </xf>
    <xf numFmtId="0" fontId="6" fillId="0" borderId="0" xfId="67" applyFont="1"/>
    <xf numFmtId="0" fontId="6" fillId="0" borderId="0" xfId="67" applyFont="1" applyFill="1"/>
    <xf numFmtId="0" fontId="2" fillId="0" borderId="0" xfId="67" applyFont="1"/>
    <xf numFmtId="0" fontId="24" fillId="0" borderId="0" xfId="67" applyFont="1" applyAlignment="1">
      <alignment horizontal="center"/>
    </xf>
    <xf numFmtId="0" fontId="25" fillId="0" borderId="0" xfId="67" applyFont="1" applyAlignment="1">
      <alignment horizontal="center"/>
    </xf>
    <xf numFmtId="0" fontId="9" fillId="0" borderId="0" xfId="67" applyFont="1" applyAlignment="1">
      <alignment horizontal="right"/>
    </xf>
    <xf numFmtId="0" fontId="9" fillId="0" borderId="0" xfId="67" applyFont="1" applyAlignment="1">
      <alignment horizontal="left"/>
    </xf>
    <xf numFmtId="0" fontId="9" fillId="0" borderId="0" xfId="67" applyFont="1" applyFill="1" applyAlignment="1">
      <alignment horizontal="center"/>
    </xf>
    <xf numFmtId="49" fontId="9" fillId="0" borderId="7" xfId="67" applyNumberFormat="1" applyFont="1" applyBorder="1" applyAlignment="1">
      <alignment horizontal="center"/>
    </xf>
    <xf numFmtId="0" fontId="0" fillId="0" borderId="7" xfId="0" applyFont="1" applyBorder="1" applyAlignment="1">
      <alignment horizontal="center"/>
    </xf>
    <xf numFmtId="0" fontId="9" fillId="0" borderId="0" xfId="67" applyFont="1" applyFill="1" applyAlignment="1">
      <alignment horizontal="left"/>
    </xf>
    <xf numFmtId="0" fontId="25" fillId="0" borderId="8" xfId="67" applyFont="1" applyBorder="1" applyAlignment="1">
      <alignment horizontal="center"/>
    </xf>
    <xf numFmtId="204" fontId="25" fillId="0" borderId="8" xfId="67" applyNumberFormat="1" applyFont="1" applyBorder="1" applyAlignment="1">
      <alignment horizontal="center" shrinkToFit="1"/>
    </xf>
    <xf numFmtId="0" fontId="25" fillId="0" borderId="8" xfId="184" applyFont="1" applyBorder="1">
      <alignment vertical="center"/>
    </xf>
    <xf numFmtId="43" fontId="9" fillId="0" borderId="8" xfId="7" applyNumberFormat="1" applyFont="1" applyFill="1" applyBorder="1" applyAlignment="1">
      <alignment horizontal="right" vertical="center" shrinkToFit="1"/>
    </xf>
    <xf numFmtId="0" fontId="9" fillId="0" borderId="8" xfId="184" applyFont="1" applyBorder="1">
      <alignment vertical="center"/>
    </xf>
    <xf numFmtId="43" fontId="9" fillId="0" borderId="8" xfId="7" applyNumberFormat="1" applyFont="1" applyBorder="1" applyAlignment="1">
      <alignment horizontal="right" vertical="center" shrinkToFit="1"/>
    </xf>
    <xf numFmtId="0" fontId="9" fillId="0" borderId="8" xfId="184" applyFont="1" applyBorder="1" applyAlignment="1">
      <alignment vertical="center" wrapText="1"/>
    </xf>
    <xf numFmtId="204" fontId="6" fillId="0" borderId="0" xfId="67" applyNumberFormat="1" applyFont="1"/>
    <xf numFmtId="0" fontId="25" fillId="0" borderId="8" xfId="184" applyFont="1" applyBorder="1" applyAlignment="1">
      <alignment horizontal="center" vertical="center"/>
    </xf>
    <xf numFmtId="43" fontId="25" fillId="0" borderId="8" xfId="7" applyNumberFormat="1" applyFont="1" applyFill="1" applyBorder="1" applyAlignment="1">
      <alignment horizontal="right" vertical="center" shrinkToFit="1"/>
    </xf>
    <xf numFmtId="0" fontId="25" fillId="0" borderId="8" xfId="67" applyFont="1" applyBorder="1" applyAlignment="1">
      <alignment horizontal="center" shrinkToFit="1"/>
    </xf>
    <xf numFmtId="0" fontId="9" fillId="0" borderId="0" xfId="67" applyFont="1"/>
    <xf numFmtId="0" fontId="9" fillId="0" borderId="0" xfId="67" applyFont="1" applyFill="1"/>
    <xf numFmtId="43" fontId="6" fillId="0" borderId="0" xfId="67" applyNumberFormat="1" applyFont="1" applyFill="1"/>
    <xf numFmtId="43" fontId="6" fillId="0" borderId="0" xfId="67" applyNumberFormat="1" applyFont="1"/>
    <xf numFmtId="0" fontId="6" fillId="8" borderId="0" xfId="67" applyFont="1" applyFill="1" applyAlignment="1">
      <alignment horizontal="right"/>
    </xf>
    <xf numFmtId="43" fontId="6" fillId="8" borderId="0" xfId="67" applyNumberFormat="1" applyFont="1" applyFill="1"/>
    <xf numFmtId="0" fontId="1" fillId="0" borderId="0" xfId="99" applyFont="1" applyFill="1" applyAlignment="1">
      <alignment vertical="center"/>
    </xf>
    <xf numFmtId="0" fontId="26" fillId="0" borderId="0" xfId="99" applyFont="1" applyFill="1" applyAlignment="1">
      <alignment vertical="center"/>
    </xf>
    <xf numFmtId="0" fontId="27" fillId="0" borderId="0" xfId="99" applyFont="1" applyFill="1" applyAlignment="1">
      <alignment horizontal="center" vertical="center"/>
    </xf>
    <xf numFmtId="0" fontId="27" fillId="0" borderId="0" xfId="99" applyFont="1" applyFill="1" applyAlignment="1">
      <alignment horizontal="left" vertical="center"/>
    </xf>
    <xf numFmtId="0" fontId="27" fillId="0" borderId="0" xfId="99" applyFont="1" applyFill="1" applyAlignment="1">
      <alignment vertical="center"/>
    </xf>
    <xf numFmtId="0" fontId="28" fillId="0" borderId="0" xfId="168" applyFont="1" applyFill="1" applyAlignment="1">
      <alignment horizontal="center" vertical="center"/>
    </xf>
    <xf numFmtId="0" fontId="29" fillId="0" borderId="0" xfId="168" applyFont="1" applyFill="1" applyAlignment="1">
      <alignment horizontal="center" vertical="center"/>
    </xf>
    <xf numFmtId="0" fontId="10" fillId="0" borderId="8" xfId="182" applyFont="1" applyFill="1" applyBorder="1" applyAlignment="1">
      <alignment horizontal="center" vertical="center"/>
    </xf>
    <xf numFmtId="0" fontId="30" fillId="0" borderId="8" xfId="182" applyFont="1" applyFill="1" applyBorder="1" applyAlignment="1">
      <alignment horizontal="center" vertical="center"/>
    </xf>
    <xf numFmtId="40" fontId="10" fillId="0" borderId="8" xfId="182" applyNumberFormat="1" applyFont="1" applyFill="1" applyBorder="1" applyAlignment="1">
      <alignment horizontal="center" vertical="center"/>
    </xf>
    <xf numFmtId="0" fontId="6" fillId="0" borderId="8" xfId="179" applyFont="1" applyFill="1" applyBorder="1" applyAlignment="1">
      <alignment horizontal="center" vertical="center"/>
    </xf>
    <xf numFmtId="0" fontId="6" fillId="0" borderId="8" xfId="179" applyFont="1" applyFill="1" applyBorder="1" applyAlignment="1">
      <alignment vertical="center"/>
    </xf>
    <xf numFmtId="0" fontId="6" fillId="0" borderId="8" xfId="179" applyFont="1" applyFill="1" applyBorder="1" applyAlignment="1">
      <alignment horizontal="left" vertical="center"/>
    </xf>
    <xf numFmtId="211" fontId="6" fillId="0" borderId="8" xfId="99" applyNumberFormat="1" applyFont="1" applyFill="1" applyBorder="1" applyAlignment="1">
      <alignment horizontal="right" vertical="center"/>
    </xf>
    <xf numFmtId="0" fontId="6" fillId="0" borderId="8" xfId="99" applyFont="1" applyFill="1" applyBorder="1" applyAlignment="1">
      <alignment vertical="center"/>
    </xf>
    <xf numFmtId="0" fontId="6" fillId="0" borderId="0" xfId="99" applyFont="1" applyFill="1" applyAlignment="1">
      <alignment horizontal="center" vertical="center"/>
    </xf>
    <xf numFmtId="0" fontId="10" fillId="0" borderId="8" xfId="179" applyFont="1" applyFill="1" applyBorder="1" applyAlignment="1">
      <alignment horizontal="center" vertical="center"/>
    </xf>
    <xf numFmtId="0" fontId="10" fillId="0" borderId="8" xfId="179" applyFont="1" applyFill="1" applyBorder="1" applyAlignment="1">
      <alignment horizontal="left" vertical="center"/>
    </xf>
    <xf numFmtId="211" fontId="31" fillId="0" borderId="0" xfId="99" applyNumberFormat="1" applyFont="1" applyFill="1" applyBorder="1" applyAlignment="1">
      <alignment horizontal="center" vertical="center"/>
    </xf>
    <xf numFmtId="211" fontId="31" fillId="0" borderId="0" xfId="99" applyNumberFormat="1" applyFont="1" applyFill="1" applyBorder="1" applyAlignment="1">
      <alignment horizontal="left" vertical="center"/>
    </xf>
    <xf numFmtId="211" fontId="26" fillId="0" borderId="0" xfId="99" applyNumberFormat="1" applyFont="1" applyFill="1" applyBorder="1" applyAlignment="1">
      <alignment horizontal="right" vertical="center"/>
    </xf>
    <xf numFmtId="0" fontId="2" fillId="0" borderId="0" xfId="99" applyFont="1" applyFill="1" applyBorder="1" applyAlignment="1">
      <alignment horizontal="center" vertical="center"/>
    </xf>
    <xf numFmtId="0" fontId="2" fillId="0" borderId="0" xfId="99" applyFont="1" applyFill="1" applyBorder="1" applyAlignment="1">
      <alignment horizontal="left" vertical="center"/>
    </xf>
    <xf numFmtId="0" fontId="26" fillId="0" borderId="0" xfId="99" applyFont="1" applyFill="1" applyAlignment="1">
      <alignment horizontal="center" vertical="center"/>
    </xf>
    <xf numFmtId="0" fontId="26" fillId="0" borderId="0" xfId="99" applyFont="1" applyFill="1" applyAlignment="1">
      <alignment horizontal="left" vertical="center"/>
    </xf>
    <xf numFmtId="0" fontId="0" fillId="0" borderId="0" xfId="0" applyAlignment="1">
      <alignment horizontal="center" vertical="center"/>
    </xf>
    <xf numFmtId="0" fontId="32" fillId="0" borderId="0" xfId="0" applyFont="1" applyAlignment="1">
      <alignment horizontal="center" vertical="center"/>
    </xf>
    <xf numFmtId="49" fontId="6" fillId="0" borderId="8" xfId="0" applyNumberFormat="1" applyFont="1" applyBorder="1" applyAlignment="1" applyProtection="1">
      <alignment horizontal="left" vertical="center"/>
      <protection locked="0"/>
    </xf>
    <xf numFmtId="0" fontId="2" fillId="0" borderId="8" xfId="0" applyFont="1" applyBorder="1" applyAlignment="1">
      <alignment horizontal="left" vertical="center"/>
    </xf>
    <xf numFmtId="49" fontId="2" fillId="0" borderId="8"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protection locked="0"/>
    </xf>
    <xf numFmtId="0" fontId="2" fillId="0" borderId="8" xfId="0" applyFont="1" applyBorder="1" applyAlignment="1">
      <alignment horizontal="left" vertical="center" shrinkToFit="1"/>
    </xf>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Alignment="1">
      <alignment horizontal="center"/>
    </xf>
    <xf numFmtId="49" fontId="38" fillId="0" borderId="0" xfId="10" applyNumberFormat="1" applyFont="1" applyAlignment="1">
      <alignment horizontal="centerContinuous" vertical="center"/>
    </xf>
    <xf numFmtId="49" fontId="39" fillId="0" borderId="0" xfId="0" applyNumberFormat="1" applyFont="1" applyAlignment="1">
      <alignment horizontal="centerContinuous" vertical="center"/>
    </xf>
    <xf numFmtId="49" fontId="35" fillId="0" borderId="0" xfId="10" applyNumberFormat="1" applyFont="1" applyAlignment="1">
      <alignment vertical="center"/>
    </xf>
    <xf numFmtId="49" fontId="40" fillId="0" borderId="0" xfId="12" applyNumberFormat="1" applyFont="1" applyBorder="1" applyAlignment="1" applyProtection="1">
      <alignment vertical="center"/>
    </xf>
    <xf numFmtId="49" fontId="35" fillId="0" borderId="0" xfId="0" applyNumberFormat="1" applyFont="1" applyAlignment="1">
      <alignment horizontal="center" vertical="center"/>
    </xf>
    <xf numFmtId="49" fontId="35" fillId="0" borderId="0" xfId="0" applyNumberFormat="1" applyFont="1" applyAlignment="1">
      <alignment vertical="center"/>
    </xf>
    <xf numFmtId="49" fontId="35" fillId="0" borderId="0" xfId="0" applyNumberFormat="1" applyFont="1" applyBorder="1" applyAlignment="1">
      <alignment horizontal="center" vertical="center"/>
    </xf>
    <xf numFmtId="49" fontId="35" fillId="0" borderId="0" xfId="12" applyNumberFormat="1" applyFont="1" applyAlignment="1" applyProtection="1">
      <alignment vertical="center"/>
    </xf>
    <xf numFmtId="49" fontId="35" fillId="0" borderId="0" xfId="10" applyNumberFormat="1" applyFont="1" applyAlignment="1">
      <alignment vertical="top"/>
    </xf>
    <xf numFmtId="49" fontId="35" fillId="0" borderId="0" xfId="0" applyNumberFormat="1" applyFont="1" applyAlignment="1">
      <alignment vertical="top"/>
    </xf>
    <xf numFmtId="49" fontId="35" fillId="0" borderId="0" xfId="0" applyNumberFormat="1" applyFont="1" applyAlignment="1">
      <alignment horizontal="center" vertical="top"/>
    </xf>
    <xf numFmtId="49" fontId="40" fillId="0" borderId="0" xfId="12" applyNumberFormat="1" applyFont="1" applyBorder="1" applyAlignment="1" applyProtection="1">
      <alignment horizontal="center" vertical="center"/>
    </xf>
    <xf numFmtId="49" fontId="35" fillId="0" borderId="0" xfId="0" applyNumberFormat="1" applyFont="1" applyBorder="1" applyAlignment="1">
      <alignment horizontal="center" vertical="top"/>
    </xf>
    <xf numFmtId="49" fontId="35" fillId="0" borderId="0" xfId="0" applyNumberFormat="1" applyFont="1" applyBorder="1" applyAlignment="1">
      <alignment vertical="center"/>
    </xf>
    <xf numFmtId="49" fontId="40" fillId="0" borderId="0" xfId="12" applyNumberFormat="1" applyFont="1" applyBorder="1" applyAlignment="1" applyProtection="1">
      <alignment horizontal="left" vertical="center"/>
    </xf>
    <xf numFmtId="49" fontId="35" fillId="0" borderId="0" xfId="0" applyNumberFormat="1" applyFont="1" applyAlignment="1">
      <alignment horizontal="left" vertical="center"/>
    </xf>
    <xf numFmtId="49" fontId="35" fillId="0" borderId="0" xfId="12" applyNumberFormat="1" applyFont="1" applyBorder="1" applyAlignment="1" applyProtection="1">
      <alignment vertical="center"/>
    </xf>
    <xf numFmtId="0" fontId="41" fillId="0" borderId="0" xfId="0" applyFont="1"/>
    <xf numFmtId="0" fontId="42" fillId="0" borderId="0" xfId="0" applyFont="1"/>
    <xf numFmtId="0" fontId="43" fillId="0" borderId="0" xfId="0" applyFont="1"/>
    <xf numFmtId="0" fontId="44" fillId="0" borderId="0" xfId="0" applyFont="1"/>
    <xf numFmtId="0" fontId="45" fillId="0" borderId="14" xfId="0" applyFont="1" applyFill="1" applyBorder="1" applyAlignment="1">
      <alignment horizontal="center"/>
    </xf>
    <xf numFmtId="0" fontId="46" fillId="0" borderId="15" xfId="12" applyNumberFormat="1" applyFont="1" applyFill="1" applyBorder="1" applyAlignment="1" applyProtection="1"/>
    <xf numFmtId="0" fontId="47" fillId="0" borderId="15" xfId="0" applyFont="1" applyFill="1" applyBorder="1"/>
    <xf numFmtId="0" fontId="6" fillId="0" borderId="0" xfId="0" applyFont="1" applyFill="1" applyBorder="1" applyAlignment="1">
      <alignment horizontal="center"/>
    </xf>
    <xf numFmtId="0" fontId="6" fillId="0" borderId="0" xfId="0" applyFont="1" applyFill="1" applyBorder="1" applyAlignment="1">
      <alignment horizontal="left"/>
    </xf>
    <xf numFmtId="0" fontId="10" fillId="0" borderId="0" xfId="0" applyNumberFormat="1" applyFont="1" applyFill="1" applyBorder="1" applyAlignment="1">
      <alignment horizontal="center"/>
    </xf>
    <xf numFmtId="0" fontId="6" fillId="0" borderId="0" xfId="0" applyFont="1" applyFill="1" applyBorder="1"/>
    <xf numFmtId="0" fontId="10" fillId="0" borderId="0" xfId="0" applyFont="1" applyFill="1" applyBorder="1"/>
    <xf numFmtId="0" fontId="6" fillId="6" borderId="0" xfId="0" applyFont="1" applyFill="1" applyBorder="1" applyAlignment="1">
      <alignment horizontal="left"/>
    </xf>
    <xf numFmtId="0" fontId="6" fillId="6" borderId="0" xfId="0" applyFont="1" applyFill="1" applyBorder="1"/>
    <xf numFmtId="0" fontId="6" fillId="6" borderId="0" xfId="0" applyFont="1" applyFill="1"/>
    <xf numFmtId="0" fontId="6" fillId="6" borderId="0" xfId="0" applyFont="1" applyFill="1" applyBorder="1" applyAlignment="1"/>
    <xf numFmtId="49" fontId="6" fillId="0" borderId="0" xfId="10" applyNumberFormat="1" applyFont="1" applyAlignment="1">
      <alignment horizontal="centerContinuous" vertical="center"/>
    </xf>
    <xf numFmtId="0" fontId="48" fillId="0" borderId="0" xfId="0" applyNumberFormat="1" applyFont="1" applyFill="1" applyBorder="1"/>
    <xf numFmtId="0" fontId="48" fillId="0" borderId="0" xfId="0" applyFont="1" applyFill="1" applyBorder="1"/>
    <xf numFmtId="0" fontId="49" fillId="0" borderId="0" xfId="0" applyFont="1" applyFill="1" applyBorder="1"/>
    <xf numFmtId="0" fontId="50" fillId="0" borderId="0" xfId="0" applyNumberFormat="1" applyFont="1" applyFill="1" applyBorder="1" applyAlignment="1">
      <alignment horizontal="center"/>
    </xf>
    <xf numFmtId="0" fontId="50" fillId="0" borderId="0" xfId="0" applyFont="1" applyFill="1" applyBorder="1" applyAlignment="1">
      <alignment shrinkToFit="1"/>
    </xf>
    <xf numFmtId="0" fontId="51" fillId="0" borderId="0" xfId="0" applyFont="1" applyFill="1" applyBorder="1"/>
    <xf numFmtId="0" fontId="50" fillId="0" borderId="0" xfId="0" applyFont="1" applyFill="1" applyBorder="1"/>
    <xf numFmtId="0" fontId="51" fillId="0" borderId="0" xfId="0" applyFont="1" applyFill="1"/>
    <xf numFmtId="0" fontId="16" fillId="0" borderId="0" xfId="0" applyFont="1" applyFill="1" applyBorder="1"/>
    <xf numFmtId="0" fontId="6" fillId="0" borderId="0" xfId="0" applyFont="1" applyFill="1" applyBorder="1" applyAlignment="1">
      <alignment vertical="top"/>
    </xf>
    <xf numFmtId="0" fontId="52" fillId="0" borderId="7" xfId="0" applyFont="1" applyFill="1" applyBorder="1" applyAlignment="1">
      <alignment vertical="top"/>
    </xf>
    <xf numFmtId="0" fontId="53" fillId="0" borderId="7" xfId="0" applyFont="1" applyFill="1" applyBorder="1" applyAlignment="1">
      <alignment vertical="top"/>
    </xf>
    <xf numFmtId="0" fontId="52" fillId="0" borderId="0" xfId="0" applyFont="1" applyFill="1" applyBorder="1" applyAlignment="1">
      <alignment vertical="top"/>
    </xf>
    <xf numFmtId="0" fontId="6" fillId="0" borderId="0" xfId="0" applyFont="1" applyFill="1" applyAlignment="1">
      <alignment vertical="top"/>
    </xf>
    <xf numFmtId="0" fontId="54" fillId="0" borderId="0" xfId="0" applyFont="1" applyFill="1"/>
    <xf numFmtId="0" fontId="6" fillId="0" borderId="0" xfId="0" applyFont="1" applyFill="1"/>
    <xf numFmtId="0" fontId="6" fillId="0" borderId="0" xfId="0" applyFont="1"/>
    <xf numFmtId="0" fontId="55" fillId="0" borderId="0" xfId="0" applyFont="1" applyFill="1"/>
    <xf numFmtId="218" fontId="24" fillId="0" borderId="0" xfId="163" applyNumberFormat="1" applyFont="1" applyFill="1" applyAlignment="1" applyProtection="1">
      <alignment horizontal="left"/>
      <protection locked="0"/>
    </xf>
    <xf numFmtId="218" fontId="10" fillId="0" borderId="0" xfId="163" applyNumberFormat="1" applyFont="1" applyFill="1" applyAlignment="1" applyProtection="1">
      <alignment horizontal="center"/>
      <protection locked="0"/>
    </xf>
    <xf numFmtId="218" fontId="6" fillId="0" borderId="0" xfId="163" applyNumberFormat="1" applyFont="1" applyFill="1" applyAlignment="1" applyProtection="1">
      <alignment horizontal="center"/>
      <protection locked="0"/>
    </xf>
    <xf numFmtId="218" fontId="2" fillId="0" borderId="0" xfId="163" applyNumberFormat="1" applyFont="1" applyFill="1" applyAlignment="1" applyProtection="1">
      <alignment horizontal="left"/>
      <protection locked="0"/>
    </xf>
    <xf numFmtId="218" fontId="6" fillId="0" borderId="0" xfId="163" applyNumberFormat="1" applyFont="1" applyFill="1" applyAlignment="1" applyProtection="1">
      <alignment horizontal="left"/>
      <protection locked="0"/>
    </xf>
    <xf numFmtId="219" fontId="6" fillId="0" borderId="0" xfId="163" applyNumberFormat="1" applyFont="1" applyFill="1" applyAlignment="1" applyProtection="1">
      <alignment horizontal="left"/>
      <protection locked="0"/>
    </xf>
    <xf numFmtId="218" fontId="6" fillId="0" borderId="0" xfId="163" applyNumberFormat="1" applyFont="1" applyFill="1" applyAlignment="1" applyProtection="1">
      <alignment horizontal="right"/>
      <protection locked="0"/>
    </xf>
    <xf numFmtId="218" fontId="56" fillId="0" borderId="0" xfId="12" applyNumberFormat="1" applyFont="1" applyFill="1" applyBorder="1" applyAlignment="1" applyProtection="1">
      <alignment horizontal="left"/>
      <protection locked="0"/>
    </xf>
    <xf numFmtId="218" fontId="24" fillId="0" borderId="0" xfId="163" applyNumberFormat="1" applyFont="1" applyFill="1" applyBorder="1" applyAlignment="1" applyProtection="1">
      <alignment horizontal="center"/>
      <protection locked="0"/>
    </xf>
    <xf numFmtId="218" fontId="57" fillId="0" borderId="0" xfId="163" applyNumberFormat="1" applyFont="1" applyFill="1" applyBorder="1" applyAlignment="1" applyProtection="1">
      <alignment horizontal="center"/>
      <protection locked="0"/>
    </xf>
    <xf numFmtId="0" fontId="6" fillId="0" borderId="0" xfId="163" applyNumberFormat="1" applyFont="1" applyFill="1" applyBorder="1" applyAlignment="1" applyProtection="1">
      <alignment horizontal="center"/>
      <protection locked="0"/>
    </xf>
    <xf numFmtId="218" fontId="2" fillId="0" borderId="7" xfId="163" applyNumberFormat="1" applyFont="1" applyFill="1" applyBorder="1" applyAlignment="1" applyProtection="1">
      <alignment horizontal="left"/>
      <protection locked="0"/>
    </xf>
    <xf numFmtId="218" fontId="6" fillId="0" borderId="7" xfId="163" applyNumberFormat="1" applyFont="1" applyFill="1" applyBorder="1" applyAlignment="1" applyProtection="1">
      <alignment horizontal="left"/>
      <protection locked="0"/>
    </xf>
    <xf numFmtId="218" fontId="10" fillId="0" borderId="0" xfId="163" applyNumberFormat="1" applyFont="1" applyFill="1" applyAlignment="1" applyProtection="1">
      <alignment horizontal="left"/>
      <protection locked="0"/>
    </xf>
    <xf numFmtId="218" fontId="30" fillId="0" borderId="8" xfId="163" applyNumberFormat="1" applyFont="1" applyFill="1" applyBorder="1" applyAlignment="1" applyProtection="1">
      <alignment horizontal="center"/>
      <protection locked="0"/>
    </xf>
    <xf numFmtId="218" fontId="30" fillId="0" borderId="16" xfId="163" applyNumberFormat="1" applyFont="1" applyFill="1" applyBorder="1" applyAlignment="1" applyProtection="1">
      <alignment horizontal="center"/>
      <protection locked="0"/>
    </xf>
    <xf numFmtId="218" fontId="30" fillId="0" borderId="10" xfId="163" applyNumberFormat="1" applyFont="1" applyFill="1" applyBorder="1" applyAlignment="1" applyProtection="1">
      <alignment horizontal="center"/>
      <protection locked="0"/>
    </xf>
    <xf numFmtId="218" fontId="2" fillId="0" borderId="9" xfId="137" applyNumberFormat="1" applyFont="1" applyFill="1" applyBorder="1" applyAlignment="1" applyProtection="1">
      <alignment horizontal="left"/>
      <protection locked="0"/>
    </xf>
    <xf numFmtId="219" fontId="6" fillId="0" borderId="8" xfId="163" applyNumberFormat="1" applyFont="1" applyFill="1" applyBorder="1" applyAlignment="1" applyProtection="1">
      <alignment horizontal="center"/>
      <protection locked="0"/>
    </xf>
    <xf numFmtId="214" fontId="6" fillId="0" borderId="12" xfId="163" applyNumberFormat="1" applyFont="1" applyFill="1" applyBorder="1" applyAlignment="1" applyProtection="1">
      <alignment horizontal="right"/>
      <protection locked="0"/>
    </xf>
    <xf numFmtId="214" fontId="2" fillId="0" borderId="16" xfId="163" applyNumberFormat="1" applyFont="1" applyFill="1" applyBorder="1" applyAlignment="1" applyProtection="1">
      <alignment horizontal="left"/>
      <protection locked="0"/>
    </xf>
    <xf numFmtId="214" fontId="2" fillId="0" borderId="10" xfId="163" applyNumberFormat="1" applyFont="1" applyFill="1" applyBorder="1" applyAlignment="1" applyProtection="1">
      <alignment horizontal="left"/>
      <protection locked="0"/>
    </xf>
    <xf numFmtId="219" fontId="2" fillId="0" borderId="8" xfId="163" applyNumberFormat="1" applyFont="1" applyFill="1" applyBorder="1" applyAlignment="1" applyProtection="1">
      <alignment horizontal="center"/>
      <protection locked="0"/>
    </xf>
    <xf numFmtId="214" fontId="6" fillId="0" borderId="8" xfId="163" applyNumberFormat="1" applyFont="1" applyFill="1" applyBorder="1" applyAlignment="1" applyProtection="1">
      <alignment horizontal="right"/>
      <protection locked="0"/>
    </xf>
    <xf numFmtId="218" fontId="2" fillId="0" borderId="17" xfId="163" applyNumberFormat="1" applyFont="1" applyFill="1" applyBorder="1" applyAlignment="1" applyProtection="1">
      <alignment horizontal="left"/>
      <protection locked="0"/>
    </xf>
    <xf numFmtId="214" fontId="6" fillId="0" borderId="8" xfId="162" applyNumberFormat="1" applyFont="1" applyFill="1" applyBorder="1" applyAlignment="1" applyProtection="1">
      <alignment horizontal="right"/>
      <protection locked="0"/>
    </xf>
    <xf numFmtId="214" fontId="2" fillId="0" borderId="16" xfId="163" applyNumberFormat="1" applyFont="1" applyFill="1" applyBorder="1" applyAlignment="1" applyProtection="1">
      <alignment horizontal="left" vertical="center"/>
      <protection locked="0"/>
    </xf>
    <xf numFmtId="214" fontId="30" fillId="0" borderId="10" xfId="163" applyNumberFormat="1" applyFont="1" applyFill="1" applyBorder="1" applyAlignment="1" applyProtection="1">
      <alignment horizontal="left"/>
      <protection locked="0"/>
    </xf>
    <xf numFmtId="218" fontId="30" fillId="0" borderId="17" xfId="163" applyNumberFormat="1" applyFont="1" applyFill="1" applyBorder="1" applyAlignment="1" applyProtection="1">
      <alignment horizontal="center"/>
      <protection locked="0"/>
    </xf>
    <xf numFmtId="218" fontId="30" fillId="0" borderId="17" xfId="163" applyNumberFormat="1" applyFont="1" applyFill="1" applyBorder="1" applyAlignment="1" applyProtection="1">
      <alignment horizontal="left"/>
      <protection locked="0"/>
    </xf>
    <xf numFmtId="214" fontId="30" fillId="9" borderId="10" xfId="163" applyNumberFormat="1" applyFont="1" applyFill="1" applyBorder="1" applyAlignment="1" applyProtection="1">
      <alignment horizontal="left"/>
      <protection locked="0"/>
    </xf>
    <xf numFmtId="214" fontId="10" fillId="9" borderId="8" xfId="163" applyNumberFormat="1" applyFont="1" applyFill="1" applyBorder="1" applyAlignment="1" applyProtection="1">
      <alignment horizontal="right"/>
      <protection locked="0"/>
    </xf>
    <xf numFmtId="214" fontId="2" fillId="0" borderId="18" xfId="163" applyNumberFormat="1" applyFont="1" applyFill="1" applyBorder="1" applyAlignment="1" applyProtection="1">
      <alignment horizontal="left"/>
      <protection locked="0"/>
    </xf>
    <xf numFmtId="214" fontId="2" fillId="0" borderId="19" xfId="163" applyNumberFormat="1" applyFont="1" applyFill="1" applyBorder="1" applyAlignment="1" applyProtection="1">
      <alignment horizontal="left"/>
      <protection locked="0"/>
    </xf>
    <xf numFmtId="214" fontId="30" fillId="9" borderId="13" xfId="137" applyNumberFormat="1" applyFont="1" applyFill="1" applyBorder="1" applyAlignment="1" applyProtection="1">
      <alignment horizontal="left"/>
      <protection locked="0"/>
    </xf>
    <xf numFmtId="214" fontId="10" fillId="9" borderId="8" xfId="162" applyNumberFormat="1" applyFont="1" applyFill="1" applyBorder="1" applyAlignment="1" applyProtection="1">
      <alignment horizontal="right"/>
      <protection locked="0"/>
    </xf>
    <xf numFmtId="218" fontId="10" fillId="9" borderId="9" xfId="137" applyNumberFormat="1" applyFont="1" applyFill="1" applyBorder="1" applyAlignment="1" applyProtection="1">
      <alignment horizontal="left"/>
      <protection locked="0"/>
    </xf>
    <xf numFmtId="214" fontId="10" fillId="9" borderId="5" xfId="163" applyNumberFormat="1" applyFont="1" applyFill="1" applyBorder="1" applyAlignment="1" applyProtection="1">
      <alignment horizontal="right"/>
      <protection locked="0"/>
    </xf>
    <xf numFmtId="214" fontId="10" fillId="9" borderId="16" xfId="163" applyNumberFormat="1" applyFont="1" applyFill="1" applyBorder="1" applyAlignment="1" applyProtection="1">
      <alignment horizontal="left"/>
      <protection locked="0"/>
    </xf>
    <xf numFmtId="218" fontId="6" fillId="0" borderId="9" xfId="163" applyNumberFormat="1" applyFont="1" applyFill="1" applyBorder="1" applyAlignment="1" applyProtection="1">
      <alignment horizontal="left"/>
      <protection locked="0"/>
    </xf>
    <xf numFmtId="214" fontId="6" fillId="0" borderId="16" xfId="163" applyNumberFormat="1" applyFont="1" applyFill="1" applyBorder="1" applyAlignment="1" applyProtection="1">
      <alignment horizontal="left"/>
      <protection locked="0"/>
    </xf>
    <xf numFmtId="218" fontId="2" fillId="0" borderId="0" xfId="163" applyNumberFormat="1" applyFont="1" applyFill="1" applyBorder="1" applyAlignment="1" applyProtection="1">
      <alignment horizontal="left"/>
      <protection locked="0"/>
    </xf>
    <xf numFmtId="218" fontId="2" fillId="0" borderId="0" xfId="163" applyNumberFormat="1" applyFont="1" applyFill="1" applyBorder="1" applyAlignment="1" applyProtection="1">
      <alignment horizontal="right"/>
      <protection locked="0"/>
    </xf>
    <xf numFmtId="218" fontId="30" fillId="0" borderId="0" xfId="163" applyNumberFormat="1" applyFont="1" applyFill="1" applyAlignment="1" applyProtection="1">
      <alignment horizontal="left"/>
      <protection locked="0"/>
    </xf>
    <xf numFmtId="214" fontId="2" fillId="0" borderId="8" xfId="163" applyNumberFormat="1" applyFont="1" applyFill="1" applyBorder="1" applyAlignment="1" applyProtection="1">
      <alignment horizontal="left"/>
      <protection locked="0"/>
    </xf>
    <xf numFmtId="214" fontId="2" fillId="0" borderId="8" xfId="163" applyNumberFormat="1" applyFont="1" applyFill="1" applyBorder="1" applyAlignment="1" applyProtection="1">
      <alignment horizontal="left" vertical="center"/>
      <protection locked="0"/>
    </xf>
    <xf numFmtId="214" fontId="30" fillId="0" borderId="8" xfId="163" applyNumberFormat="1" applyFont="1" applyFill="1" applyBorder="1" applyAlignment="1" applyProtection="1">
      <alignment horizontal="left"/>
      <protection locked="0"/>
    </xf>
    <xf numFmtId="214" fontId="30" fillId="0" borderId="8" xfId="162" applyNumberFormat="1" applyFont="1" applyFill="1" applyBorder="1" applyAlignment="1" applyProtection="1">
      <alignment horizontal="left"/>
      <protection locked="0"/>
    </xf>
    <xf numFmtId="214" fontId="10" fillId="0" borderId="8" xfId="162" applyNumberFormat="1" applyFont="1" applyFill="1" applyBorder="1" applyAlignment="1" applyProtection="1">
      <alignment horizontal="left"/>
      <protection locked="0"/>
    </xf>
    <xf numFmtId="214" fontId="6" fillId="0" borderId="8" xfId="163" applyNumberFormat="1" applyFont="1" applyFill="1" applyBorder="1" applyAlignment="1" applyProtection="1">
      <alignment horizontal="left"/>
      <protection locked="0"/>
    </xf>
    <xf numFmtId="0" fontId="25" fillId="0" borderId="8" xfId="184" applyFont="1" applyBorder="1" quotePrefix="1">
      <alignment vertical="center"/>
    </xf>
    <xf numFmtId="0" fontId="9" fillId="0" borderId="8" xfId="184" applyFont="1" applyBorder="1" quotePrefix="1">
      <alignment vertical="center"/>
    </xf>
    <xf numFmtId="0" fontId="9" fillId="0" borderId="8" xfId="184" applyFont="1" applyBorder="1" applyAlignment="1" quotePrefix="1">
      <alignment vertical="center" wrapText="1"/>
    </xf>
    <xf numFmtId="0" fontId="25" fillId="0" borderId="8" xfId="184" applyFont="1" applyBorder="1" applyAlignment="1" quotePrefix="1">
      <alignment horizontal="center" vertical="center"/>
    </xf>
  </cellXfs>
  <cellStyles count="198">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Œ…‹æØ‚è_Region Orders (2)" xfId="15"/>
    <cellStyle name="注释" xfId="16" builtinId="10"/>
    <cellStyle name="60% - 强调文字颜色 2" xfId="17" builtinId="36"/>
    <cellStyle name="Entered" xfId="18"/>
    <cellStyle name="标题 4" xfId="19" builtinId="19"/>
    <cellStyle name="警告文本" xfId="20" builtinId="11"/>
    <cellStyle name="_ET_STYLE_NoName_00_" xfId="21"/>
    <cellStyle name="标题" xfId="22" builtinId="15"/>
    <cellStyle name="解释性文本" xfId="23" builtinId="53"/>
    <cellStyle name="标题 1" xfId="24" builtinId="16"/>
    <cellStyle name="一般_NEGS" xfId="25"/>
    <cellStyle name="标题 2" xfId="26" builtinId="17"/>
    <cellStyle name="0,0_x000d__x000a_NA_x000d__x000a_" xfId="27"/>
    <cellStyle name="_long term loan - others 300504_(中企华)审计评估联合申报明细表.V1" xfId="28"/>
    <cellStyle name="60% - 强调文字颜色 1" xfId="29" builtinId="32"/>
    <cellStyle name="标题 3" xfId="30" builtinId="18"/>
    <cellStyle name="??_0N-HANDLING " xfId="31"/>
    <cellStyle name="60% - 强调文字颜色 4" xfId="32" builtinId="44"/>
    <cellStyle name="输出" xfId="33" builtinId="21"/>
    <cellStyle name="霓付 [0]_97MBO" xfId="34"/>
    <cellStyle name="@_text" xfId="35"/>
    <cellStyle name="_KPMG original version_(中企华)审计评估联合申报明细表.V1" xfId="36"/>
    <cellStyle name="计算" xfId="37" builtinId="22"/>
    <cellStyle name="检查单元格" xfId="38" builtinId="23"/>
    <cellStyle name="强调文字颜色 2" xfId="39" builtinId="33"/>
    <cellStyle name="_long term loan - others 300504" xfId="40"/>
    <cellStyle name="20% - 强调文字颜色 6" xfId="41" builtinId="50"/>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PSChar" xfId="54"/>
    <cellStyle name="_Part III.200406.Loan and Liabilities details.(Site Name)_Shenhua PBC package 050530" xfId="55"/>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千位_ 应交税金审定表" xfId="62"/>
    <cellStyle name="40% - 强调文字颜色 6" xfId="63" builtinId="51"/>
    <cellStyle name="60% - 强调文字颜色 6" xfId="64" builtinId="52"/>
    <cellStyle name="_long term loan - others 300504_KPMG original version_(中企华)审计评估联合申报明细表.V1" xfId="65"/>
    <cellStyle name="_KPMG original version_附件1：审计评估联合申报明细表" xfId="66"/>
    <cellStyle name="_x0004_" xfId="67"/>
    <cellStyle name="??" xfId="68"/>
    <cellStyle name="?? [0]" xfId="69"/>
    <cellStyle name="_CBRE明细表" xfId="70"/>
    <cellStyle name="_(中企华)审计评估联合申报明细表.V1" xfId="71"/>
    <cellStyle name="_KPMG original version" xfId="72"/>
    <cellStyle name="_long term loan - others 300504_KPMG original version" xfId="73"/>
    <cellStyle name="_long term loan - others 300504_KPMG original version_附件1：审计评估联合申报明细表" xfId="74"/>
    <cellStyle name="_long term loan - others 300504_Shenhua PBC package 050530" xfId="75"/>
    <cellStyle name="_long term loan - others 300504_Shenhua PBC package 050530_(中企华)审计评估联合申报明细表.V1" xfId="76"/>
    <cellStyle name="_long term loan - others 300504_Shenhua PBC package 050530_附件1：审计评估联合申报明细表" xfId="77"/>
    <cellStyle name="{Thousand}" xfId="78"/>
    <cellStyle name="_long term loan - others 300504_附件1：审计评估联合申报明细表" xfId="79"/>
    <cellStyle name="_long term loan - others 300504_审计调查表.V3" xfId="80"/>
    <cellStyle name="_Part III.200406.Loan and Liabilities details.(Site Name)" xfId="81"/>
    <cellStyle name="_Part III.200406.Loan and Liabilities details.(Site Name)_(中企华)审计评估联合申报明细表.V1" xfId="82"/>
    <cellStyle name="_Part III.200406.Loan and Liabilities details.(Site Name)_KPMG original version" xfId="83"/>
    <cellStyle name="_Part III.200406.Loan and Liabilities details.(Site Name)_KPMG original version_(中企华)审计评估联合申报明细表.V1" xfId="84"/>
    <cellStyle name="_Part III.200406.Loan and Liabilities details.(Site Name)_KPMG original version_附件1：审计评估联合申报明细表" xfId="85"/>
    <cellStyle name="_Part III.200406.Loan and Liabilities details.(Site Name)_Shenhua PBC package 050530_(中企华)审计评估联合申报明细表.V1" xfId="86"/>
    <cellStyle name="_Part III.200406.Loan and Liabilities details.(Site Name)_Shenhua PBC package 050530_附件1：审计评估联合申报明细表" xfId="87"/>
    <cellStyle name="entry box" xfId="88"/>
    <cellStyle name="_Part III.200406.Loan and Liabilities details.(Site Name)_附件1：审计评估联合申报明细表" xfId="89"/>
    <cellStyle name="_Part III.200406.Loan and Liabilities details.(Site Name)_审计调查表.V3" xfId="90"/>
    <cellStyle name="_Shenhua PBC package 050530" xfId="91"/>
    <cellStyle name="_Shenhua PBC package 050530_(中企华)审计评估联合申报明细表.V1" xfId="92"/>
    <cellStyle name="_Shenhua PBC package 050530_附件1：审计评估联合申报明细表" xfId="93"/>
    <cellStyle name="_房屋建筑评估申报表" xfId="94"/>
    <cellStyle name="_附件1：审计评估联合申报明细表" xfId="95"/>
    <cellStyle name="_审计调查表.V3" xfId="96"/>
    <cellStyle name="_文函专递0211-施工企业调查表（附件）" xfId="97"/>
    <cellStyle name="{Comma [0]}" xfId="98"/>
    <cellStyle name="常规_附件9-1：生产企业收益法申报表1031" xfId="99"/>
    <cellStyle name="{Comma}" xfId="100"/>
    <cellStyle name="{Date}" xfId="101"/>
    <cellStyle name="{Month}" xfId="102"/>
    <cellStyle name="{Thousand [0]}" xfId="103"/>
    <cellStyle name="per.style" xfId="104"/>
    <cellStyle name="钎霖_laroux" xfId="105"/>
    <cellStyle name="{Percent}" xfId="106"/>
    <cellStyle name="{Z'0000(1 dec)}" xfId="107"/>
    <cellStyle name="{Z'0000(4 dec)}" xfId="108"/>
    <cellStyle name="Calc Currency (0)" xfId="109"/>
    <cellStyle name="category" xfId="110"/>
    <cellStyle name="Comma  - Style3" xfId="111"/>
    <cellStyle name="ColLevel_0" xfId="112"/>
    <cellStyle name="烹拳 [0]_97MBO" xfId="113"/>
    <cellStyle name="Column Headings" xfId="114"/>
    <cellStyle name="Column$Headings" xfId="115"/>
    <cellStyle name="Model" xfId="116"/>
    <cellStyle name="Column_Title" xfId="117"/>
    <cellStyle name="Grey" xfId="118"/>
    <cellStyle name="Comma  - Style1" xfId="119"/>
    <cellStyle name="Comma  - Style2" xfId="120"/>
    <cellStyle name="Milliers_!!!GO" xfId="121"/>
    <cellStyle name="Comma  - Style4" xfId="122"/>
    <cellStyle name="Comma  - Style5" xfId="123"/>
    <cellStyle name="Comma  - Style6" xfId="124"/>
    <cellStyle name="Comma  - Style7" xfId="125"/>
    <cellStyle name="Comma  - Style8" xfId="126"/>
    <cellStyle name="Comma [0]_laroux" xfId="127"/>
    <cellStyle name="Comma_02(2003.12.31 PBC package.040304)" xfId="128"/>
    <cellStyle name="comma-d" xfId="129"/>
    <cellStyle name="Copied" xfId="130"/>
    <cellStyle name="COST1" xfId="131"/>
    <cellStyle name="Currency [0]_353HHC" xfId="132"/>
    <cellStyle name="Monétaire_!!!GO" xfId="133"/>
    <cellStyle name="Currency_353HHC" xfId="134"/>
    <cellStyle name="Date" xfId="135"/>
    <cellStyle name="Euro" xfId="136"/>
    <cellStyle name="常规_基本情况" xfId="137"/>
    <cellStyle name="e鯪9Y_x000b_" xfId="138"/>
    <cellStyle name="Format Number Column" xfId="139"/>
    <cellStyle name="gcd" xfId="140"/>
    <cellStyle name="HEADER" xfId="141"/>
    <cellStyle name="千分位_ 白土" xfId="142"/>
    <cellStyle name="Header1" xfId="143"/>
    <cellStyle name="常规_评估空白套表1" xfId="144"/>
    <cellStyle name="Header2" xfId="145"/>
    <cellStyle name="Input [yellow]" xfId="146"/>
    <cellStyle name="Input Cells" xfId="147"/>
    <cellStyle name="InputArea" xfId="148"/>
    <cellStyle name="KPMG Heading 1" xfId="149"/>
    <cellStyle name="KPMG Heading 2" xfId="150"/>
    <cellStyle name="KPMG Heading 3" xfId="151"/>
    <cellStyle name="KPMG Heading 4" xfId="152"/>
    <cellStyle name="KPMG Normal" xfId="153"/>
    <cellStyle name="KPMG Normal Text" xfId="154"/>
    <cellStyle name="Lines Fill" xfId="155"/>
    <cellStyle name="Linked Cells" xfId="156"/>
    <cellStyle name="Milliers [0]_!!!GO" xfId="157"/>
    <cellStyle name="Monétaire [0]_!!!GO" xfId="158"/>
    <cellStyle name="New Times Roman" xfId="159"/>
    <cellStyle name="no dec" xfId="160"/>
    <cellStyle name="Normal - Style1" xfId="161"/>
    <cellStyle name="Normal_0105第二套审计报表定稿" xfId="162"/>
    <cellStyle name="Normal_廣朹廣電 shenjibaobiao 31.12.2000 (revised on 7.3.02)" xfId="163"/>
    <cellStyle name="통화 [0]_BOILER-CO1" xfId="164"/>
    <cellStyle name="Œ…‹æØ‚è [0.00]_Region Orders (2)" xfId="165"/>
    <cellStyle name="Percent [2]" xfId="166"/>
    <cellStyle name="Percent_PICC package Sept2002 (V120021005)1" xfId="167"/>
    <cellStyle name="常规_附表一：电力收益法申报表" xfId="168"/>
    <cellStyle name="Prefilled" xfId="169"/>
    <cellStyle name="pricing" xfId="170"/>
    <cellStyle name="RevList" xfId="171"/>
    <cellStyle name="RowLevel_0" xfId="172"/>
    <cellStyle name="Sheet Head" xfId="173"/>
    <cellStyle name="style" xfId="174"/>
    <cellStyle name="style1" xfId="175"/>
    <cellStyle name="style2" xfId="176"/>
    <cellStyle name="subhead" xfId="177"/>
    <cellStyle name="Subtotal" xfId="178"/>
    <cellStyle name="常规_Cape M&amp;E Report" xfId="179"/>
    <cellStyle name="常规_Sheet1" xfId="180"/>
    <cellStyle name="常规_存货" xfId="181"/>
    <cellStyle name="常规_电厂盈利预测表" xfId="182"/>
    <cellStyle name="常规_副本赛诺-资产清查申报明细表" xfId="183"/>
    <cellStyle name="常规_新大地股份报表" xfId="184"/>
    <cellStyle name="分级显示行_1_4附件二凯旋评估表" xfId="185"/>
    <cellStyle name="公司标准表" xfId="186"/>
    <cellStyle name="霓付_97MBO" xfId="187"/>
    <cellStyle name="烹拳_97MBO" xfId="188"/>
    <cellStyle name="普通_ 白土" xfId="189"/>
    <cellStyle name="千分位[0]_ 白土" xfId="190"/>
    <cellStyle name="千位[0]_ 应交税金审定表" xfId="191"/>
    <cellStyle name="资产" xfId="192"/>
    <cellStyle name="콤마 [0]_BOILER-CO1" xfId="193"/>
    <cellStyle name="콤마_BOILER-CO1" xfId="194"/>
    <cellStyle name="통화_BOILER-CO1" xfId="195"/>
    <cellStyle name="표준_0N-HANDLING " xfId="196"/>
    <cellStyle name="표준_kc-elec system check list" xfId="19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6" Type="http://schemas.openxmlformats.org/officeDocument/2006/relationships/sharedStrings" Target="sharedStrings.xml"/><Relationship Id="rId105" Type="http://schemas.openxmlformats.org/officeDocument/2006/relationships/styles" Target="styles.xml"/><Relationship Id="rId104" Type="http://schemas.openxmlformats.org/officeDocument/2006/relationships/theme" Target="theme/theme1.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47</xdr:row>
      <xdr:rowOff>0</xdr:rowOff>
    </xdr:from>
    <xdr:to>
      <xdr:col>3</xdr:col>
      <xdr:colOff>76200</xdr:colOff>
      <xdr:row>48</xdr:row>
      <xdr:rowOff>7620</xdr:rowOff>
    </xdr:to>
    <xdr:sp>
      <xdr:nvSpPr>
        <xdr:cNvPr id="2079" name="Text Box 1"/>
        <xdr:cNvSpPr txBox="1">
          <a:spLocks noChangeArrowheads="1"/>
        </xdr:cNvSpPr>
      </xdr:nvSpPr>
      <xdr:spPr>
        <a:xfrm>
          <a:off x="3276600" y="10744200"/>
          <a:ext cx="76200" cy="236220"/>
        </a:xfrm>
        <a:prstGeom prst="rect">
          <a:avLst/>
        </a:prstGeom>
        <a:noFill/>
        <a:ln w="9525">
          <a:noFill/>
          <a:miter lim="800000"/>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544830</xdr:colOff>
      <xdr:row>3</xdr:row>
      <xdr:rowOff>0</xdr:rowOff>
    </xdr:from>
    <xdr:to>
      <xdr:col>1</xdr:col>
      <xdr:colOff>544830</xdr:colOff>
      <xdr:row>4</xdr:row>
      <xdr:rowOff>76200</xdr:rowOff>
    </xdr:to>
    <xdr:sp>
      <xdr:nvSpPr>
        <xdr:cNvPr id="3923" name="Line 1"/>
        <xdr:cNvSpPr>
          <a:spLocks noChangeShapeType="1"/>
        </xdr:cNvSpPr>
      </xdr:nvSpPr>
      <xdr:spPr>
        <a:xfrm flipV="1">
          <a:off x="703580" y="752475"/>
          <a:ext cx="0" cy="31432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561975</xdr:colOff>
      <xdr:row>2</xdr:row>
      <xdr:rowOff>238125</xdr:rowOff>
    </xdr:from>
    <xdr:to>
      <xdr:col>5</xdr:col>
      <xdr:colOff>333375</xdr:colOff>
      <xdr:row>3</xdr:row>
      <xdr:rowOff>0</xdr:rowOff>
    </xdr:to>
    <xdr:sp>
      <xdr:nvSpPr>
        <xdr:cNvPr id="3924" name="Line 2"/>
        <xdr:cNvSpPr>
          <a:spLocks noChangeShapeType="1"/>
        </xdr:cNvSpPr>
      </xdr:nvSpPr>
      <xdr:spPr>
        <a:xfrm flipV="1">
          <a:off x="720725" y="752475"/>
          <a:ext cx="50990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5</xdr:col>
      <xdr:colOff>342900</xdr:colOff>
      <xdr:row>2</xdr:row>
      <xdr:rowOff>228600</xdr:rowOff>
    </xdr:from>
    <xdr:to>
      <xdr:col>5</xdr:col>
      <xdr:colOff>342900</xdr:colOff>
      <xdr:row>4</xdr:row>
      <xdr:rowOff>85725</xdr:rowOff>
    </xdr:to>
    <xdr:sp>
      <xdr:nvSpPr>
        <xdr:cNvPr id="3925" name="Line 3"/>
        <xdr:cNvSpPr>
          <a:spLocks noChangeShapeType="1"/>
        </xdr:cNvSpPr>
      </xdr:nvSpPr>
      <xdr:spPr>
        <a:xfrm>
          <a:off x="5829300" y="742950"/>
          <a:ext cx="0" cy="3333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542925</xdr:colOff>
      <xdr:row>4</xdr:row>
      <xdr:rowOff>85725</xdr:rowOff>
    </xdr:from>
    <xdr:to>
      <xdr:col>2</xdr:col>
      <xdr:colOff>9525</xdr:colOff>
      <xdr:row>4</xdr:row>
      <xdr:rowOff>85725</xdr:rowOff>
    </xdr:to>
    <xdr:sp>
      <xdr:nvSpPr>
        <xdr:cNvPr id="3926" name="Line 4"/>
        <xdr:cNvSpPr>
          <a:spLocks noChangeShapeType="1"/>
        </xdr:cNvSpPr>
      </xdr:nvSpPr>
      <xdr:spPr>
        <a:xfrm>
          <a:off x="701675" y="1076325"/>
          <a:ext cx="5397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904875</xdr:colOff>
      <xdr:row>4</xdr:row>
      <xdr:rowOff>95250</xdr:rowOff>
    </xdr:from>
    <xdr:to>
      <xdr:col>1</xdr:col>
      <xdr:colOff>904875</xdr:colOff>
      <xdr:row>18</xdr:row>
      <xdr:rowOff>95250</xdr:rowOff>
    </xdr:to>
    <xdr:sp>
      <xdr:nvSpPr>
        <xdr:cNvPr id="3927" name="Line 5"/>
        <xdr:cNvSpPr>
          <a:spLocks noChangeShapeType="1"/>
        </xdr:cNvSpPr>
      </xdr:nvSpPr>
      <xdr:spPr>
        <a:xfrm>
          <a:off x="1063625" y="1085850"/>
          <a:ext cx="0" cy="266700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1019175</xdr:colOff>
      <xdr:row>36</xdr:row>
      <xdr:rowOff>123825</xdr:rowOff>
    </xdr:from>
    <xdr:to>
      <xdr:col>2</xdr:col>
      <xdr:colOff>28575</xdr:colOff>
      <xdr:row>36</xdr:row>
      <xdr:rowOff>123825</xdr:rowOff>
    </xdr:to>
    <xdr:sp>
      <xdr:nvSpPr>
        <xdr:cNvPr id="3928" name="Line 6"/>
        <xdr:cNvSpPr>
          <a:spLocks noChangeShapeType="1"/>
        </xdr:cNvSpPr>
      </xdr:nvSpPr>
      <xdr:spPr>
        <a:xfrm>
          <a:off x="1177925" y="7286625"/>
          <a:ext cx="825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533400</xdr:colOff>
      <xdr:row>4</xdr:row>
      <xdr:rowOff>85725</xdr:rowOff>
    </xdr:from>
    <xdr:to>
      <xdr:col>2</xdr:col>
      <xdr:colOff>1143000</xdr:colOff>
      <xdr:row>4</xdr:row>
      <xdr:rowOff>85725</xdr:rowOff>
    </xdr:to>
    <xdr:sp>
      <xdr:nvSpPr>
        <xdr:cNvPr id="3929" name="Line 7"/>
        <xdr:cNvSpPr>
          <a:spLocks noChangeShapeType="1"/>
        </xdr:cNvSpPr>
      </xdr:nvSpPr>
      <xdr:spPr>
        <a:xfrm>
          <a:off x="1765300" y="1076325"/>
          <a:ext cx="60960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923925</xdr:colOff>
      <xdr:row>4</xdr:row>
      <xdr:rowOff>95250</xdr:rowOff>
    </xdr:from>
    <xdr:to>
      <xdr:col>2</xdr:col>
      <xdr:colOff>923925</xdr:colOff>
      <xdr:row>16</xdr:row>
      <xdr:rowOff>85725</xdr:rowOff>
    </xdr:to>
    <xdr:sp>
      <xdr:nvSpPr>
        <xdr:cNvPr id="3930" name="Line 8"/>
        <xdr:cNvSpPr>
          <a:spLocks noChangeShapeType="1"/>
        </xdr:cNvSpPr>
      </xdr:nvSpPr>
      <xdr:spPr>
        <a:xfrm>
          <a:off x="2155825" y="1085850"/>
          <a:ext cx="0" cy="22764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923925</xdr:colOff>
      <xdr:row>16</xdr:row>
      <xdr:rowOff>85725</xdr:rowOff>
    </xdr:from>
    <xdr:to>
      <xdr:col>2</xdr:col>
      <xdr:colOff>1125991</xdr:colOff>
      <xdr:row>16</xdr:row>
      <xdr:rowOff>85725</xdr:rowOff>
    </xdr:to>
    <xdr:sp>
      <xdr:nvSpPr>
        <xdr:cNvPr id="3931" name="Line 9"/>
        <xdr:cNvSpPr>
          <a:spLocks noChangeShapeType="1"/>
        </xdr:cNvSpPr>
      </xdr:nvSpPr>
      <xdr:spPr>
        <a:xfrm>
          <a:off x="2155825" y="3362325"/>
          <a:ext cx="20193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533400</xdr:colOff>
      <xdr:row>26</xdr:row>
      <xdr:rowOff>114300</xdr:rowOff>
    </xdr:from>
    <xdr:to>
      <xdr:col>3</xdr:col>
      <xdr:colOff>9525</xdr:colOff>
      <xdr:row>26</xdr:row>
      <xdr:rowOff>114300</xdr:rowOff>
    </xdr:to>
    <xdr:sp>
      <xdr:nvSpPr>
        <xdr:cNvPr id="3932" name="Line 10"/>
        <xdr:cNvSpPr>
          <a:spLocks noChangeShapeType="1"/>
        </xdr:cNvSpPr>
      </xdr:nvSpPr>
      <xdr:spPr>
        <a:xfrm flipV="1">
          <a:off x="1765300" y="5295900"/>
          <a:ext cx="68897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952500</xdr:colOff>
      <xdr:row>27</xdr:row>
      <xdr:rowOff>114300</xdr:rowOff>
    </xdr:from>
    <xdr:to>
      <xdr:col>2</xdr:col>
      <xdr:colOff>1200150</xdr:colOff>
      <xdr:row>27</xdr:row>
      <xdr:rowOff>114300</xdr:rowOff>
    </xdr:to>
    <xdr:sp>
      <xdr:nvSpPr>
        <xdr:cNvPr id="3933" name="Line 11"/>
        <xdr:cNvSpPr>
          <a:spLocks noChangeShapeType="1"/>
        </xdr:cNvSpPr>
      </xdr:nvSpPr>
      <xdr:spPr>
        <a:xfrm>
          <a:off x="2184400" y="5486400"/>
          <a:ext cx="2476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942975</xdr:colOff>
      <xdr:row>20</xdr:row>
      <xdr:rowOff>95250</xdr:rowOff>
    </xdr:from>
    <xdr:to>
      <xdr:col>2</xdr:col>
      <xdr:colOff>1209675</xdr:colOff>
      <xdr:row>20</xdr:row>
      <xdr:rowOff>95250</xdr:rowOff>
    </xdr:to>
    <xdr:sp>
      <xdr:nvSpPr>
        <xdr:cNvPr id="3934" name="Line 12"/>
        <xdr:cNvSpPr>
          <a:spLocks noChangeShapeType="1"/>
        </xdr:cNvSpPr>
      </xdr:nvSpPr>
      <xdr:spPr>
        <a:xfrm flipV="1">
          <a:off x="2174875" y="4133850"/>
          <a:ext cx="26670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523875</xdr:colOff>
      <xdr:row>25</xdr:row>
      <xdr:rowOff>104775</xdr:rowOff>
    </xdr:from>
    <xdr:to>
      <xdr:col>3</xdr:col>
      <xdr:colOff>1504950</xdr:colOff>
      <xdr:row>25</xdr:row>
      <xdr:rowOff>104775</xdr:rowOff>
    </xdr:to>
    <xdr:sp>
      <xdr:nvSpPr>
        <xdr:cNvPr id="3935" name="Line 13"/>
        <xdr:cNvSpPr>
          <a:spLocks noChangeShapeType="1"/>
        </xdr:cNvSpPr>
      </xdr:nvSpPr>
      <xdr:spPr>
        <a:xfrm>
          <a:off x="1755775" y="5095875"/>
          <a:ext cx="21939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1504950</xdr:colOff>
      <xdr:row>23</xdr:row>
      <xdr:rowOff>95250</xdr:rowOff>
    </xdr:from>
    <xdr:to>
      <xdr:col>3</xdr:col>
      <xdr:colOff>1504950</xdr:colOff>
      <xdr:row>29</xdr:row>
      <xdr:rowOff>114300</xdr:rowOff>
    </xdr:to>
    <xdr:sp>
      <xdr:nvSpPr>
        <xdr:cNvPr id="3936" name="Line 14"/>
        <xdr:cNvSpPr>
          <a:spLocks noChangeShapeType="1"/>
        </xdr:cNvSpPr>
      </xdr:nvSpPr>
      <xdr:spPr>
        <a:xfrm>
          <a:off x="3949700" y="4705350"/>
          <a:ext cx="0" cy="11715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952500</xdr:colOff>
      <xdr:row>26</xdr:row>
      <xdr:rowOff>114300</xdr:rowOff>
    </xdr:from>
    <xdr:to>
      <xdr:col>2</xdr:col>
      <xdr:colOff>952500</xdr:colOff>
      <xdr:row>27</xdr:row>
      <xdr:rowOff>104775</xdr:rowOff>
    </xdr:to>
    <xdr:sp>
      <xdr:nvSpPr>
        <xdr:cNvPr id="3937" name="Line 15"/>
        <xdr:cNvSpPr>
          <a:spLocks noChangeShapeType="1"/>
        </xdr:cNvSpPr>
      </xdr:nvSpPr>
      <xdr:spPr>
        <a:xfrm>
          <a:off x="2184400" y="5295900"/>
          <a:ext cx="0" cy="1809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561975</xdr:colOff>
      <xdr:row>4</xdr:row>
      <xdr:rowOff>95250</xdr:rowOff>
    </xdr:from>
    <xdr:to>
      <xdr:col>3</xdr:col>
      <xdr:colOff>1714500</xdr:colOff>
      <xdr:row>4</xdr:row>
      <xdr:rowOff>95250</xdr:rowOff>
    </xdr:to>
    <xdr:sp>
      <xdr:nvSpPr>
        <xdr:cNvPr id="3938" name="Line 16"/>
        <xdr:cNvSpPr>
          <a:spLocks noChangeShapeType="1"/>
        </xdr:cNvSpPr>
      </xdr:nvSpPr>
      <xdr:spPr>
        <a:xfrm>
          <a:off x="3006725" y="1085850"/>
          <a:ext cx="11525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1524000</xdr:colOff>
      <xdr:row>4</xdr:row>
      <xdr:rowOff>104775</xdr:rowOff>
    </xdr:from>
    <xdr:to>
      <xdr:col>3</xdr:col>
      <xdr:colOff>1524000</xdr:colOff>
      <xdr:row>6</xdr:row>
      <xdr:rowOff>114300</xdr:rowOff>
    </xdr:to>
    <xdr:sp>
      <xdr:nvSpPr>
        <xdr:cNvPr id="3939" name="Line 17"/>
        <xdr:cNvSpPr>
          <a:spLocks noChangeShapeType="1"/>
        </xdr:cNvSpPr>
      </xdr:nvSpPr>
      <xdr:spPr>
        <a:xfrm>
          <a:off x="3968750" y="1095375"/>
          <a:ext cx="0" cy="39052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1524000</xdr:colOff>
      <xdr:row>6</xdr:row>
      <xdr:rowOff>114300</xdr:rowOff>
    </xdr:from>
    <xdr:to>
      <xdr:col>3</xdr:col>
      <xdr:colOff>1714500</xdr:colOff>
      <xdr:row>6</xdr:row>
      <xdr:rowOff>114300</xdr:rowOff>
    </xdr:to>
    <xdr:sp>
      <xdr:nvSpPr>
        <xdr:cNvPr id="3940" name="Line 18"/>
        <xdr:cNvSpPr>
          <a:spLocks noChangeShapeType="1"/>
        </xdr:cNvSpPr>
      </xdr:nvSpPr>
      <xdr:spPr>
        <a:xfrm>
          <a:off x="3968750" y="1485900"/>
          <a:ext cx="19050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857250</xdr:colOff>
      <xdr:row>7</xdr:row>
      <xdr:rowOff>95250</xdr:rowOff>
    </xdr:from>
    <xdr:to>
      <xdr:col>3</xdr:col>
      <xdr:colOff>1714500</xdr:colOff>
      <xdr:row>7</xdr:row>
      <xdr:rowOff>95250</xdr:rowOff>
    </xdr:to>
    <xdr:sp>
      <xdr:nvSpPr>
        <xdr:cNvPr id="3941" name="Line 19"/>
        <xdr:cNvSpPr>
          <a:spLocks noChangeShapeType="1"/>
        </xdr:cNvSpPr>
      </xdr:nvSpPr>
      <xdr:spPr>
        <a:xfrm>
          <a:off x="3302000" y="1657350"/>
          <a:ext cx="8572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1514475</xdr:colOff>
      <xdr:row>7</xdr:row>
      <xdr:rowOff>95250</xdr:rowOff>
    </xdr:from>
    <xdr:to>
      <xdr:col>3</xdr:col>
      <xdr:colOff>1514475</xdr:colOff>
      <xdr:row>9</xdr:row>
      <xdr:rowOff>85725</xdr:rowOff>
    </xdr:to>
    <xdr:sp>
      <xdr:nvSpPr>
        <xdr:cNvPr id="3942" name="Line 20"/>
        <xdr:cNvSpPr>
          <a:spLocks noChangeShapeType="1"/>
        </xdr:cNvSpPr>
      </xdr:nvSpPr>
      <xdr:spPr>
        <a:xfrm>
          <a:off x="3959225" y="1657350"/>
          <a:ext cx="0" cy="3714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1504950</xdr:colOff>
      <xdr:row>9</xdr:row>
      <xdr:rowOff>95250</xdr:rowOff>
    </xdr:from>
    <xdr:to>
      <xdr:col>3</xdr:col>
      <xdr:colOff>1704975</xdr:colOff>
      <xdr:row>9</xdr:row>
      <xdr:rowOff>95250</xdr:rowOff>
    </xdr:to>
    <xdr:sp>
      <xdr:nvSpPr>
        <xdr:cNvPr id="3943" name="Line 21"/>
        <xdr:cNvSpPr>
          <a:spLocks noChangeShapeType="1"/>
        </xdr:cNvSpPr>
      </xdr:nvSpPr>
      <xdr:spPr>
        <a:xfrm>
          <a:off x="3949700" y="2038350"/>
          <a:ext cx="2000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295275</xdr:colOff>
      <xdr:row>14</xdr:row>
      <xdr:rowOff>95250</xdr:rowOff>
    </xdr:from>
    <xdr:to>
      <xdr:col>3</xdr:col>
      <xdr:colOff>1714500</xdr:colOff>
      <xdr:row>14</xdr:row>
      <xdr:rowOff>95250</xdr:rowOff>
    </xdr:to>
    <xdr:sp>
      <xdr:nvSpPr>
        <xdr:cNvPr id="3944" name="Line 22"/>
        <xdr:cNvSpPr>
          <a:spLocks noChangeShapeType="1"/>
        </xdr:cNvSpPr>
      </xdr:nvSpPr>
      <xdr:spPr>
        <a:xfrm>
          <a:off x="2740025" y="2990850"/>
          <a:ext cx="14192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1495425</xdr:colOff>
      <xdr:row>14</xdr:row>
      <xdr:rowOff>114300</xdr:rowOff>
    </xdr:from>
    <xdr:to>
      <xdr:col>3</xdr:col>
      <xdr:colOff>1495425</xdr:colOff>
      <xdr:row>21</xdr:row>
      <xdr:rowOff>85725</xdr:rowOff>
    </xdr:to>
    <xdr:sp>
      <xdr:nvSpPr>
        <xdr:cNvPr id="3945" name="Line 23"/>
        <xdr:cNvSpPr>
          <a:spLocks noChangeShapeType="1"/>
        </xdr:cNvSpPr>
      </xdr:nvSpPr>
      <xdr:spPr>
        <a:xfrm>
          <a:off x="3940175" y="3009900"/>
          <a:ext cx="0" cy="130492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1504950</xdr:colOff>
      <xdr:row>21</xdr:row>
      <xdr:rowOff>85725</xdr:rowOff>
    </xdr:from>
    <xdr:to>
      <xdr:col>3</xdr:col>
      <xdr:colOff>1714500</xdr:colOff>
      <xdr:row>21</xdr:row>
      <xdr:rowOff>85725</xdr:rowOff>
    </xdr:to>
    <xdr:sp>
      <xdr:nvSpPr>
        <xdr:cNvPr id="3946" name="Line 24"/>
        <xdr:cNvSpPr>
          <a:spLocks noChangeShapeType="1"/>
        </xdr:cNvSpPr>
      </xdr:nvSpPr>
      <xdr:spPr>
        <a:xfrm>
          <a:off x="3949700" y="4314825"/>
          <a:ext cx="2095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5</xdr:col>
      <xdr:colOff>333375</xdr:colOff>
      <xdr:row>4</xdr:row>
      <xdr:rowOff>95250</xdr:rowOff>
    </xdr:from>
    <xdr:to>
      <xdr:col>5</xdr:col>
      <xdr:colOff>733425</xdr:colOff>
      <xdr:row>4</xdr:row>
      <xdr:rowOff>95250</xdr:rowOff>
    </xdr:to>
    <xdr:sp>
      <xdr:nvSpPr>
        <xdr:cNvPr id="3947" name="Line 25"/>
        <xdr:cNvSpPr>
          <a:spLocks noChangeShapeType="1"/>
        </xdr:cNvSpPr>
      </xdr:nvSpPr>
      <xdr:spPr>
        <a:xfrm>
          <a:off x="5819775" y="1085850"/>
          <a:ext cx="39687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5</xdr:col>
      <xdr:colOff>571500</xdr:colOff>
      <xdr:row>4</xdr:row>
      <xdr:rowOff>104775</xdr:rowOff>
    </xdr:from>
    <xdr:to>
      <xdr:col>5</xdr:col>
      <xdr:colOff>571500</xdr:colOff>
      <xdr:row>18</xdr:row>
      <xdr:rowOff>123825</xdr:rowOff>
    </xdr:to>
    <xdr:sp>
      <xdr:nvSpPr>
        <xdr:cNvPr id="3948" name="Line 26"/>
        <xdr:cNvSpPr>
          <a:spLocks noChangeShapeType="1"/>
        </xdr:cNvSpPr>
      </xdr:nvSpPr>
      <xdr:spPr>
        <a:xfrm>
          <a:off x="6057900" y="1095375"/>
          <a:ext cx="0" cy="268605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5</xdr:col>
      <xdr:colOff>571500</xdr:colOff>
      <xdr:row>18</xdr:row>
      <xdr:rowOff>123825</xdr:rowOff>
    </xdr:from>
    <xdr:to>
      <xdr:col>5</xdr:col>
      <xdr:colOff>733425</xdr:colOff>
      <xdr:row>18</xdr:row>
      <xdr:rowOff>123825</xdr:rowOff>
    </xdr:to>
    <xdr:sp>
      <xdr:nvSpPr>
        <xdr:cNvPr id="3949" name="Line 27"/>
        <xdr:cNvSpPr>
          <a:spLocks noChangeShapeType="1"/>
        </xdr:cNvSpPr>
      </xdr:nvSpPr>
      <xdr:spPr>
        <a:xfrm>
          <a:off x="6057900" y="3781425"/>
          <a:ext cx="1587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657225</xdr:colOff>
      <xdr:row>4</xdr:row>
      <xdr:rowOff>95250</xdr:rowOff>
    </xdr:from>
    <xdr:to>
      <xdr:col>6</xdr:col>
      <xdr:colOff>1066800</xdr:colOff>
      <xdr:row>4</xdr:row>
      <xdr:rowOff>95250</xdr:rowOff>
    </xdr:to>
    <xdr:sp>
      <xdr:nvSpPr>
        <xdr:cNvPr id="3950" name="Line 28"/>
        <xdr:cNvSpPr>
          <a:spLocks noChangeShapeType="1"/>
        </xdr:cNvSpPr>
      </xdr:nvSpPr>
      <xdr:spPr>
        <a:xfrm>
          <a:off x="6873875" y="1085850"/>
          <a:ext cx="40957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857250</xdr:colOff>
      <xdr:row>4</xdr:row>
      <xdr:rowOff>95250</xdr:rowOff>
    </xdr:from>
    <xdr:to>
      <xdr:col>6</xdr:col>
      <xdr:colOff>857250</xdr:colOff>
      <xdr:row>15</xdr:row>
      <xdr:rowOff>104775</xdr:rowOff>
    </xdr:to>
    <xdr:sp>
      <xdr:nvSpPr>
        <xdr:cNvPr id="3951" name="Line 29"/>
        <xdr:cNvSpPr>
          <a:spLocks noChangeShapeType="1"/>
        </xdr:cNvSpPr>
      </xdr:nvSpPr>
      <xdr:spPr>
        <a:xfrm>
          <a:off x="7073900" y="1085850"/>
          <a:ext cx="0" cy="210502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857250</xdr:colOff>
      <xdr:row>15</xdr:row>
      <xdr:rowOff>104775</xdr:rowOff>
    </xdr:from>
    <xdr:to>
      <xdr:col>6</xdr:col>
      <xdr:colOff>1019175</xdr:colOff>
      <xdr:row>15</xdr:row>
      <xdr:rowOff>104775</xdr:rowOff>
    </xdr:to>
    <xdr:sp>
      <xdr:nvSpPr>
        <xdr:cNvPr id="3952" name="Line 30"/>
        <xdr:cNvSpPr>
          <a:spLocks noChangeShapeType="1"/>
        </xdr:cNvSpPr>
      </xdr:nvSpPr>
      <xdr:spPr>
        <a:xfrm>
          <a:off x="7073900" y="3190875"/>
          <a:ext cx="1619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790575</xdr:colOff>
      <xdr:row>18</xdr:row>
      <xdr:rowOff>85725</xdr:rowOff>
    </xdr:from>
    <xdr:to>
      <xdr:col>6</xdr:col>
      <xdr:colOff>1066800</xdr:colOff>
      <xdr:row>18</xdr:row>
      <xdr:rowOff>85725</xdr:rowOff>
    </xdr:to>
    <xdr:sp>
      <xdr:nvSpPr>
        <xdr:cNvPr id="3953" name="Line 31"/>
        <xdr:cNvSpPr>
          <a:spLocks noChangeShapeType="1"/>
        </xdr:cNvSpPr>
      </xdr:nvSpPr>
      <xdr:spPr>
        <a:xfrm>
          <a:off x="7007225" y="3743325"/>
          <a:ext cx="2762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876300</xdr:colOff>
      <xdr:row>18</xdr:row>
      <xdr:rowOff>85725</xdr:rowOff>
    </xdr:from>
    <xdr:to>
      <xdr:col>6</xdr:col>
      <xdr:colOff>876300</xdr:colOff>
      <xdr:row>24</xdr:row>
      <xdr:rowOff>123825</xdr:rowOff>
    </xdr:to>
    <xdr:sp>
      <xdr:nvSpPr>
        <xdr:cNvPr id="3954" name="Line 32"/>
        <xdr:cNvSpPr>
          <a:spLocks noChangeShapeType="1"/>
        </xdr:cNvSpPr>
      </xdr:nvSpPr>
      <xdr:spPr>
        <a:xfrm>
          <a:off x="7092950" y="3743325"/>
          <a:ext cx="0" cy="118110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1007745</xdr:colOff>
      <xdr:row>18</xdr:row>
      <xdr:rowOff>76200</xdr:rowOff>
    </xdr:from>
    <xdr:to>
      <xdr:col>3</xdr:col>
      <xdr:colOff>9525</xdr:colOff>
      <xdr:row>18</xdr:row>
      <xdr:rowOff>76200</xdr:rowOff>
    </xdr:to>
    <xdr:sp>
      <xdr:nvSpPr>
        <xdr:cNvPr id="3955" name="Line 36"/>
        <xdr:cNvSpPr>
          <a:spLocks noChangeShapeType="1"/>
        </xdr:cNvSpPr>
      </xdr:nvSpPr>
      <xdr:spPr>
        <a:xfrm>
          <a:off x="2239645" y="3733800"/>
          <a:ext cx="21463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9</xdr:col>
      <xdr:colOff>685800</xdr:colOff>
      <xdr:row>24</xdr:row>
      <xdr:rowOff>28575</xdr:rowOff>
    </xdr:from>
    <xdr:to>
      <xdr:col>10</xdr:col>
      <xdr:colOff>0</xdr:colOff>
      <xdr:row>24</xdr:row>
      <xdr:rowOff>28575</xdr:rowOff>
    </xdr:to>
    <xdr:sp>
      <xdr:nvSpPr>
        <xdr:cNvPr id="3956" name="Line 37"/>
        <xdr:cNvSpPr>
          <a:spLocks noChangeShapeType="1"/>
        </xdr:cNvSpPr>
      </xdr:nvSpPr>
      <xdr:spPr>
        <a:xfrm>
          <a:off x="9963150" y="4829175"/>
          <a:ext cx="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1007745</xdr:colOff>
      <xdr:row>18</xdr:row>
      <xdr:rowOff>76200</xdr:rowOff>
    </xdr:from>
    <xdr:to>
      <xdr:col>2</xdr:col>
      <xdr:colOff>1007745</xdr:colOff>
      <xdr:row>20</xdr:row>
      <xdr:rowOff>85725</xdr:rowOff>
    </xdr:to>
    <xdr:sp>
      <xdr:nvSpPr>
        <xdr:cNvPr id="3957" name="Line 39"/>
        <xdr:cNvSpPr>
          <a:spLocks noChangeShapeType="1"/>
        </xdr:cNvSpPr>
      </xdr:nvSpPr>
      <xdr:spPr>
        <a:xfrm>
          <a:off x="2239645" y="3733800"/>
          <a:ext cx="0" cy="39052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1514475</xdr:colOff>
      <xdr:row>23</xdr:row>
      <xdr:rowOff>95250</xdr:rowOff>
    </xdr:from>
    <xdr:to>
      <xdr:col>3</xdr:col>
      <xdr:colOff>1714500</xdr:colOff>
      <xdr:row>23</xdr:row>
      <xdr:rowOff>95250</xdr:rowOff>
    </xdr:to>
    <xdr:sp>
      <xdr:nvSpPr>
        <xdr:cNvPr id="3958" name="Line 40"/>
        <xdr:cNvSpPr>
          <a:spLocks noChangeShapeType="1"/>
        </xdr:cNvSpPr>
      </xdr:nvSpPr>
      <xdr:spPr>
        <a:xfrm flipV="1">
          <a:off x="3959225" y="4705350"/>
          <a:ext cx="2000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104775</xdr:colOff>
      <xdr:row>52</xdr:row>
      <xdr:rowOff>19050</xdr:rowOff>
    </xdr:from>
    <xdr:to>
      <xdr:col>6</xdr:col>
      <xdr:colOff>304800</xdr:colOff>
      <xdr:row>52</xdr:row>
      <xdr:rowOff>19050</xdr:rowOff>
    </xdr:to>
    <xdr:sp>
      <xdr:nvSpPr>
        <xdr:cNvPr id="3959" name="Line 41"/>
        <xdr:cNvSpPr>
          <a:spLocks noChangeShapeType="1"/>
        </xdr:cNvSpPr>
      </xdr:nvSpPr>
      <xdr:spPr>
        <a:xfrm flipV="1">
          <a:off x="6321425" y="10382250"/>
          <a:ext cx="2000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514350</xdr:colOff>
      <xdr:row>31</xdr:row>
      <xdr:rowOff>104775</xdr:rowOff>
    </xdr:from>
    <xdr:to>
      <xdr:col>3</xdr:col>
      <xdr:colOff>9525</xdr:colOff>
      <xdr:row>31</xdr:row>
      <xdr:rowOff>104775</xdr:rowOff>
    </xdr:to>
    <xdr:sp>
      <xdr:nvSpPr>
        <xdr:cNvPr id="3960" name="Line 43"/>
        <xdr:cNvSpPr>
          <a:spLocks noChangeShapeType="1"/>
        </xdr:cNvSpPr>
      </xdr:nvSpPr>
      <xdr:spPr>
        <a:xfrm>
          <a:off x="1746250" y="6267450"/>
          <a:ext cx="7080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10</xdr:col>
      <xdr:colOff>0</xdr:colOff>
      <xdr:row>56</xdr:row>
      <xdr:rowOff>198120</xdr:rowOff>
    </xdr:from>
    <xdr:to>
      <xdr:col>10</xdr:col>
      <xdr:colOff>0</xdr:colOff>
      <xdr:row>56</xdr:row>
      <xdr:rowOff>198120</xdr:rowOff>
    </xdr:to>
    <xdr:sp>
      <xdr:nvSpPr>
        <xdr:cNvPr id="3961" name="Line 53"/>
        <xdr:cNvSpPr>
          <a:spLocks noChangeShapeType="1"/>
        </xdr:cNvSpPr>
      </xdr:nvSpPr>
      <xdr:spPr>
        <a:xfrm>
          <a:off x="9963150" y="11361420"/>
          <a:ext cx="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944880</xdr:colOff>
      <xdr:row>31</xdr:row>
      <xdr:rowOff>121920</xdr:rowOff>
    </xdr:from>
    <xdr:to>
      <xdr:col>2</xdr:col>
      <xdr:colOff>944880</xdr:colOff>
      <xdr:row>33</xdr:row>
      <xdr:rowOff>91440</xdr:rowOff>
    </xdr:to>
    <xdr:sp>
      <xdr:nvSpPr>
        <xdr:cNvPr id="95588" name="Line 55"/>
        <xdr:cNvSpPr>
          <a:spLocks noChangeShapeType="1"/>
        </xdr:cNvSpPr>
      </xdr:nvSpPr>
      <xdr:spPr>
        <a:xfrm>
          <a:off x="2176780" y="6284595"/>
          <a:ext cx="0" cy="369570"/>
        </a:xfrm>
        <a:prstGeom prst="line">
          <a:avLst/>
        </a:prstGeom>
        <a:noFill/>
        <a:ln w="9525">
          <a:solidFill>
            <a:srgbClr val="000000"/>
          </a:solidFill>
          <a:round/>
        </a:ln>
      </xdr:spPr>
    </xdr:sp>
    <xdr:clientData/>
  </xdr:twoCellAnchor>
  <xdr:twoCellAnchor>
    <xdr:from>
      <xdr:col>2</xdr:col>
      <xdr:colOff>944880</xdr:colOff>
      <xdr:row>33</xdr:row>
      <xdr:rowOff>91440</xdr:rowOff>
    </xdr:from>
    <xdr:to>
      <xdr:col>2</xdr:col>
      <xdr:colOff>1196340</xdr:colOff>
      <xdr:row>33</xdr:row>
      <xdr:rowOff>91440</xdr:rowOff>
    </xdr:to>
    <xdr:sp>
      <xdr:nvSpPr>
        <xdr:cNvPr id="95589" name="Line 56"/>
        <xdr:cNvSpPr>
          <a:spLocks noChangeShapeType="1"/>
        </xdr:cNvSpPr>
      </xdr:nvSpPr>
      <xdr:spPr>
        <a:xfrm flipV="1">
          <a:off x="2176780" y="6654165"/>
          <a:ext cx="251460" cy="0"/>
        </a:xfrm>
        <a:prstGeom prst="line">
          <a:avLst/>
        </a:prstGeom>
        <a:noFill/>
        <a:ln w="9525">
          <a:solidFill>
            <a:srgbClr val="000000"/>
          </a:solidFill>
          <a:round/>
        </a:ln>
      </xdr:spPr>
    </xdr:sp>
    <xdr:clientData/>
  </xdr:twoCellAnchor>
  <xdr:twoCellAnchor>
    <xdr:from>
      <xdr:col>1</xdr:col>
      <xdr:colOff>1019175</xdr:colOff>
      <xdr:row>19</xdr:row>
      <xdr:rowOff>104775</xdr:rowOff>
    </xdr:from>
    <xdr:to>
      <xdr:col>1</xdr:col>
      <xdr:colOff>1019175</xdr:colOff>
      <xdr:row>36</xdr:row>
      <xdr:rowOff>123825</xdr:rowOff>
    </xdr:to>
    <xdr:sp>
      <xdr:nvSpPr>
        <xdr:cNvPr id="3964" name="Line 59"/>
        <xdr:cNvSpPr>
          <a:spLocks noChangeShapeType="1"/>
        </xdr:cNvSpPr>
      </xdr:nvSpPr>
      <xdr:spPr>
        <a:xfrm>
          <a:off x="1177925" y="3952875"/>
          <a:ext cx="0" cy="333375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904875</xdr:colOff>
      <xdr:row>18</xdr:row>
      <xdr:rowOff>95250</xdr:rowOff>
    </xdr:from>
    <xdr:to>
      <xdr:col>1</xdr:col>
      <xdr:colOff>1076325</xdr:colOff>
      <xdr:row>18</xdr:row>
      <xdr:rowOff>95250</xdr:rowOff>
    </xdr:to>
    <xdr:sp>
      <xdr:nvSpPr>
        <xdr:cNvPr id="3965" name="Line 60"/>
        <xdr:cNvSpPr>
          <a:spLocks noChangeShapeType="1"/>
        </xdr:cNvSpPr>
      </xdr:nvSpPr>
      <xdr:spPr>
        <a:xfrm>
          <a:off x="1063625" y="3752850"/>
          <a:ext cx="16827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1028700</xdr:colOff>
      <xdr:row>20</xdr:row>
      <xdr:rowOff>85725</xdr:rowOff>
    </xdr:from>
    <xdr:to>
      <xdr:col>2</xdr:col>
      <xdr:colOff>38100</xdr:colOff>
      <xdr:row>20</xdr:row>
      <xdr:rowOff>85725</xdr:rowOff>
    </xdr:to>
    <xdr:sp>
      <xdr:nvSpPr>
        <xdr:cNvPr id="3966" name="Line 61"/>
        <xdr:cNvSpPr>
          <a:spLocks noChangeShapeType="1"/>
        </xdr:cNvSpPr>
      </xdr:nvSpPr>
      <xdr:spPr>
        <a:xfrm>
          <a:off x="1187450" y="4124325"/>
          <a:ext cx="825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1</xdr:col>
      <xdr:colOff>1028700</xdr:colOff>
      <xdr:row>19</xdr:row>
      <xdr:rowOff>104775</xdr:rowOff>
    </xdr:from>
    <xdr:to>
      <xdr:col>2</xdr:col>
      <xdr:colOff>371475</xdr:colOff>
      <xdr:row>19</xdr:row>
      <xdr:rowOff>104775</xdr:rowOff>
    </xdr:to>
    <xdr:sp>
      <xdr:nvSpPr>
        <xdr:cNvPr id="3967" name="Line 62"/>
        <xdr:cNvSpPr>
          <a:spLocks noChangeShapeType="1"/>
        </xdr:cNvSpPr>
      </xdr:nvSpPr>
      <xdr:spPr>
        <a:xfrm flipV="1">
          <a:off x="1187450" y="3952875"/>
          <a:ext cx="4159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2</xdr:col>
      <xdr:colOff>371475</xdr:colOff>
      <xdr:row>19</xdr:row>
      <xdr:rowOff>0</xdr:rowOff>
    </xdr:from>
    <xdr:to>
      <xdr:col>2</xdr:col>
      <xdr:colOff>371475</xdr:colOff>
      <xdr:row>19</xdr:row>
      <xdr:rowOff>104775</xdr:rowOff>
    </xdr:to>
    <xdr:sp>
      <xdr:nvSpPr>
        <xdr:cNvPr id="3968" name="Line 63"/>
        <xdr:cNvSpPr>
          <a:spLocks noChangeShapeType="1"/>
        </xdr:cNvSpPr>
      </xdr:nvSpPr>
      <xdr:spPr>
        <a:xfrm>
          <a:off x="1603375" y="3848100"/>
          <a:ext cx="0" cy="104775"/>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6</xdr:col>
      <xdr:colOff>876300</xdr:colOff>
      <xdr:row>24</xdr:row>
      <xdr:rowOff>123825</xdr:rowOff>
    </xdr:from>
    <xdr:to>
      <xdr:col>6</xdr:col>
      <xdr:colOff>1009650</xdr:colOff>
      <xdr:row>24</xdr:row>
      <xdr:rowOff>123825</xdr:rowOff>
    </xdr:to>
    <xdr:sp>
      <xdr:nvSpPr>
        <xdr:cNvPr id="3970" name="Line 65"/>
        <xdr:cNvSpPr>
          <a:spLocks noChangeShapeType="1"/>
        </xdr:cNvSpPr>
      </xdr:nvSpPr>
      <xdr:spPr>
        <a:xfrm>
          <a:off x="7092950" y="4924425"/>
          <a:ext cx="133350"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twoCellAnchor>
    <xdr:from>
      <xdr:col>3</xdr:col>
      <xdr:colOff>1504950</xdr:colOff>
      <xdr:row>29</xdr:row>
      <xdr:rowOff>123825</xdr:rowOff>
    </xdr:from>
    <xdr:to>
      <xdr:col>3</xdr:col>
      <xdr:colOff>1704975</xdr:colOff>
      <xdr:row>29</xdr:row>
      <xdr:rowOff>123825</xdr:rowOff>
    </xdr:to>
    <xdr:sp>
      <xdr:nvSpPr>
        <xdr:cNvPr id="3971" name="Line 66"/>
        <xdr:cNvSpPr>
          <a:spLocks noChangeShapeType="1"/>
        </xdr:cNvSpPr>
      </xdr:nvSpPr>
      <xdr:spPr>
        <a:xfrm flipV="1">
          <a:off x="3949700" y="5886450"/>
          <a:ext cx="200025" cy="0"/>
        </a:xfrm>
        <a:prstGeom prst="line">
          <a:avLst/>
        </a:prstGeom>
        <a:noFill/>
        <a:ln w="9525">
          <a:solidFill>
            <a:srgbClr val="000000"/>
          </a:solidFill>
          <a:round/>
        </a:ln>
        <a:effectLst>
          <a:outerShdw dist="35921" dir="2700000" algn="ctr" rotWithShape="0">
            <a:srgbClr val="000000"/>
          </a:outerShdw>
        </a:effectLst>
      </xdr:spPr>
      <xdr:txBody>
        <a:body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9.xml"/></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20.xml"/></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21.xml"/></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comments" Target="../comments22.xml"/></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comments" Target="../comments23.xml"/></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comments" Target="../comments24.xml"/></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comments" Target="../comments25.xml"/></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comments" Target="../comments26.xml"/></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comments" Target="../comments27.xml"/></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comments" Target="../comments28.xml"/></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comments" Target="../comments29.xml"/></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comments" Target="../comments30.xml"/></Relationships>
</file>

<file path=xl/worksheets/_rels/sheet6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comments" Target="../comments31.xml"/></Relationships>
</file>

<file path=xl/worksheets/_rels/sheet6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comments" Target="../comments32.xml"/></Relationships>
</file>

<file path=xl/worksheets/_rels/sheet6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comments" Target="../comments33.xml"/></Relationships>
</file>

<file path=xl/worksheets/_rels/sheet65.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comments" Target="../comments34.xml"/></Relationships>
</file>

<file path=xl/worksheets/_rels/sheet67.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comments" Target="../comments35.xml"/></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comments" Target="../comments36.xml"/></Relationships>
</file>

<file path=xl/worksheets/_rels/sheet69.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comments" Target="../comments37.xml"/></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comments" Target="../comments38.xml"/></Relationships>
</file>

<file path=xl/worksheets/_rels/sheet71.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comments" Target="../comments39.xml"/></Relationships>
</file>

<file path=xl/worksheets/_rels/sheet72.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comments" Target="../comments40.xml"/></Relationships>
</file>

<file path=xl/worksheets/_rels/sheet73.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comments" Target="../comments41.xml"/></Relationships>
</file>

<file path=xl/worksheets/_rels/sheet75.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comments" Target="../comments42.xml"/></Relationships>
</file>

<file path=xl/worksheets/_rels/sheet77.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comments" Target="../comments43.xml"/></Relationships>
</file>

<file path=xl/worksheets/_rels/sheet78.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comments" Target="../comments44.xml"/></Relationships>
</file>

<file path=xl/worksheets/_rels/sheet79.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comments" Target="../comments45.xml"/></Relationships>
</file>

<file path=xl/worksheets/_rels/sheet80.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comments" Target="../comments46.xml"/></Relationships>
</file>

<file path=xl/worksheets/_rels/sheet81.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comments" Target="../comments47.xml"/></Relationships>
</file>

<file path=xl/worksheets/_rels/sheet82.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comments" Target="../comments48.xml"/></Relationships>
</file>

<file path=xl/worksheets/_rels/sheet83.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comments" Target="../comments49.xml"/></Relationships>
</file>

<file path=xl/worksheets/_rels/sheet84.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comments" Target="../comments50.xml"/></Relationships>
</file>

<file path=xl/worksheets/_rels/sheet86.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comments" Target="../comments51.xml"/></Relationships>
</file>

<file path=xl/worksheets/_rels/sheet87.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comments" Target="../comments52.xml"/></Relationships>
</file>

<file path=xl/worksheets/_rels/sheet88.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comments" Target="../comments53.xml"/></Relationships>
</file>

<file path=xl/worksheets/_rels/sheet89.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comments" Target="../comments5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0.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comments" Target="../comments55.xml"/></Relationships>
</file>

<file path=xl/worksheets/_rels/sheet91.xml.rels><?xml version="1.0" encoding="UTF-8" standalone="yes"?>
<Relationships xmlns="http://schemas.openxmlformats.org/package/2006/relationships"><Relationship Id="rId2" Type="http://schemas.openxmlformats.org/officeDocument/2006/relationships/vmlDrawing" Target="../drawings/vmlDrawing56.vml"/><Relationship Id="rId1" Type="http://schemas.openxmlformats.org/officeDocument/2006/relationships/comments" Target="../comments56.xml"/></Relationships>
</file>

<file path=xl/worksheets/_rels/sheet93.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comments" Target="../comments57.xml"/></Relationships>
</file>

<file path=xl/worksheets/_rels/sheet94.xml.rels><?xml version="1.0" encoding="UTF-8" standalone="yes"?>
<Relationships xmlns="http://schemas.openxmlformats.org/package/2006/relationships"><Relationship Id="rId2" Type="http://schemas.openxmlformats.org/officeDocument/2006/relationships/vmlDrawing" Target="../drawings/vmlDrawing58.vml"/><Relationship Id="rId1" Type="http://schemas.openxmlformats.org/officeDocument/2006/relationships/comments" Target="../comments58.xml"/></Relationships>
</file>

<file path=xl/worksheets/_rels/sheet96.xml.rels><?xml version="1.0" encoding="UTF-8" standalone="yes"?>
<Relationships xmlns="http://schemas.openxmlformats.org/package/2006/relationships"><Relationship Id="rId2" Type="http://schemas.openxmlformats.org/officeDocument/2006/relationships/vmlDrawing" Target="../drawings/vmlDrawing59.vml"/><Relationship Id="rId1" Type="http://schemas.openxmlformats.org/officeDocument/2006/relationships/comments" Target="../comments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4" topLeftCell="B20136" workbookViewId="0">
      <selection activeCell="A1" sqref="A1"/>
    </sheetView>
  </sheetViews>
  <sheetFormatPr defaultColWidth="9" defaultRowHeight="15.75"/>
  <sheetData/>
  <pageMargins left="0.75" right="0.75" top="1" bottom="1" header="0.5" footer="0.5"/>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workbookViewId="0">
      <selection activeCell="A1" sqref="A1:P1"/>
    </sheetView>
  </sheetViews>
  <sheetFormatPr defaultColWidth="9" defaultRowHeight="15.75" customHeight="1"/>
  <cols>
    <col min="1" max="1" width="7.66666666666667" style="14" customWidth="1"/>
    <col min="2" max="2" width="30.6666666666667" style="14" customWidth="1"/>
    <col min="3" max="6" width="20.5833333333333" style="14" customWidth="1"/>
    <col min="7" max="16384" width="9" style="14"/>
  </cols>
  <sheetData>
    <row r="1" s="11" customFormat="1" ht="30" customHeight="1" spans="1:6">
      <c r="A1" s="15" t="s">
        <v>437</v>
      </c>
      <c r="B1" s="15"/>
      <c r="C1" s="15"/>
      <c r="D1" s="15"/>
      <c r="E1" s="15"/>
      <c r="F1" s="15"/>
    </row>
    <row r="2" ht="14.5" customHeight="1" spans="1:6">
      <c r="A2" s="16" t="str">
        <f>基本情况!A4&amp;基本情况!B4</f>
        <v>评估基准日：2024年9月13日</v>
      </c>
      <c r="B2" s="16"/>
      <c r="C2" s="16"/>
      <c r="D2" s="16"/>
      <c r="E2" s="16"/>
      <c r="F2" s="16"/>
    </row>
    <row r="3" customHeight="1" spans="4:6">
      <c r="D3" s="16"/>
      <c r="E3" s="16"/>
      <c r="F3" s="17" t="s">
        <v>438</v>
      </c>
    </row>
    <row r="4" s="82" customFormat="1" customHeight="1" spans="1:21">
      <c r="A4" s="54" t="str">
        <f>基本情况!A6&amp;基本情况!B6</f>
        <v>被评估单位：海南省农垦五指山茶业集团股份有限公司定安农产品加工厂</v>
      </c>
      <c r="B4" s="54"/>
      <c r="C4" s="54"/>
      <c r="D4" s="14"/>
      <c r="E4" s="14"/>
      <c r="F4" s="83" t="s">
        <v>3</v>
      </c>
      <c r="G4" s="14"/>
      <c r="H4" s="14"/>
      <c r="I4" s="14"/>
      <c r="J4" s="14"/>
      <c r="K4" s="14"/>
      <c r="L4" s="14"/>
      <c r="M4" s="14"/>
      <c r="N4" s="14"/>
      <c r="O4" s="14"/>
      <c r="P4" s="14"/>
      <c r="Q4" s="14"/>
      <c r="R4" s="14"/>
      <c r="S4" s="14"/>
      <c r="T4" s="14"/>
      <c r="U4" s="14"/>
    </row>
    <row r="5" s="21" customFormat="1" ht="25" customHeight="1" spans="1:6">
      <c r="A5" s="84" t="s">
        <v>439</v>
      </c>
      <c r="B5" s="84" t="s">
        <v>440</v>
      </c>
      <c r="C5" s="85" t="s">
        <v>441</v>
      </c>
      <c r="D5" s="84" t="s">
        <v>442</v>
      </c>
      <c r="E5" s="84" t="s">
        <v>443</v>
      </c>
      <c r="F5" s="84" t="s">
        <v>444</v>
      </c>
    </row>
    <row r="6" ht="15.9" customHeight="1" spans="1:6">
      <c r="A6" s="86" t="s">
        <v>445</v>
      </c>
      <c r="B6" s="45" t="s">
        <v>125</v>
      </c>
      <c r="C6" s="87">
        <f>'表3-1货币汇总表'!C28</f>
        <v>0</v>
      </c>
      <c r="D6" s="87">
        <f>'表3-1货币汇总表'!D28</f>
        <v>0</v>
      </c>
      <c r="E6" s="87">
        <f>D6-C6</f>
        <v>0</v>
      </c>
      <c r="F6" s="88" t="str">
        <f>IF(OR(C6=0,C6=""),"",ROUND((E6)/C6*100,2))</f>
        <v/>
      </c>
    </row>
    <row r="7" ht="15.9" customHeight="1" spans="1:6">
      <c r="A7" s="86" t="s">
        <v>446</v>
      </c>
      <c r="B7" s="89" t="s">
        <v>447</v>
      </c>
      <c r="C7" s="87">
        <f>'3-2交易性金融资产汇总'!C28</f>
        <v>0</v>
      </c>
      <c r="D7" s="87">
        <f>'3-2交易性金融资产汇总'!D28</f>
        <v>0</v>
      </c>
      <c r="E7" s="87">
        <f t="shared" ref="E7:E16" si="0">D7-C7</f>
        <v>0</v>
      </c>
      <c r="F7" s="88" t="str">
        <f t="shared" ref="F7:F16" si="1">IF(OR(C7=0,C7=""),"",ROUND((E7)/C7*100,2))</f>
        <v/>
      </c>
    </row>
    <row r="8" ht="15.9" customHeight="1" spans="1:6">
      <c r="A8" s="86" t="s">
        <v>448</v>
      </c>
      <c r="B8" s="45" t="s">
        <v>449</v>
      </c>
      <c r="C8" s="90">
        <f>'3-3衍生金融资产'!F28</f>
        <v>0</v>
      </c>
      <c r="D8" s="90">
        <f>'3-3衍生金融资产'!G28</f>
        <v>0</v>
      </c>
      <c r="E8" s="87">
        <f t="shared" si="0"/>
        <v>0</v>
      </c>
      <c r="F8" s="88" t="str">
        <f t="shared" si="1"/>
        <v/>
      </c>
    </row>
    <row r="9" ht="15.9" customHeight="1" spans="1:6">
      <c r="A9" s="86" t="s">
        <v>450</v>
      </c>
      <c r="B9" s="45" t="s">
        <v>451</v>
      </c>
      <c r="C9" s="90">
        <f>'3-4应收票据'!F28</f>
        <v>0</v>
      </c>
      <c r="D9" s="90">
        <f>'3-4应收票据'!G28</f>
        <v>0</v>
      </c>
      <c r="E9" s="87">
        <f t="shared" si="0"/>
        <v>0</v>
      </c>
      <c r="F9" s="88" t="str">
        <f t="shared" si="1"/>
        <v/>
      </c>
    </row>
    <row r="10" ht="15.9" customHeight="1" spans="1:6">
      <c r="A10" s="86" t="s">
        <v>452</v>
      </c>
      <c r="B10" s="45" t="s">
        <v>140</v>
      </c>
      <c r="C10" s="90">
        <f>'3-5应收账款'!F28</f>
        <v>0</v>
      </c>
      <c r="D10" s="90">
        <f>'3-5应收账款'!G28</f>
        <v>0</v>
      </c>
      <c r="E10" s="87">
        <f t="shared" si="0"/>
        <v>0</v>
      </c>
      <c r="F10" s="88" t="str">
        <f t="shared" si="1"/>
        <v/>
      </c>
    </row>
    <row r="11" ht="15.9" customHeight="1" spans="1:6">
      <c r="A11" s="86" t="s">
        <v>453</v>
      </c>
      <c r="B11" s="45" t="s">
        <v>454</v>
      </c>
      <c r="C11" s="90">
        <f>'3-6预付账款'!F28</f>
        <v>0</v>
      </c>
      <c r="D11" s="90">
        <f>'3-6预付账款'!G28</f>
        <v>0</v>
      </c>
      <c r="E11" s="87">
        <f t="shared" si="0"/>
        <v>0</v>
      </c>
      <c r="F11" s="88" t="str">
        <f t="shared" si="1"/>
        <v/>
      </c>
    </row>
    <row r="12" ht="15.9" customHeight="1" spans="1:6">
      <c r="A12" s="86" t="s">
        <v>455</v>
      </c>
      <c r="B12" s="45" t="s">
        <v>149</v>
      </c>
      <c r="C12" s="87">
        <f>'3-7其他应收款汇总'!C28</f>
        <v>0</v>
      </c>
      <c r="D12" s="87">
        <f>'3-7其他应收款汇总'!D28</f>
        <v>0</v>
      </c>
      <c r="E12" s="87">
        <f t="shared" si="0"/>
        <v>0</v>
      </c>
      <c r="F12" s="88" t="str">
        <f t="shared" si="1"/>
        <v/>
      </c>
    </row>
    <row r="13" ht="15.9" customHeight="1" spans="1:6">
      <c r="A13" s="86" t="s">
        <v>456</v>
      </c>
      <c r="B13" s="45" t="s">
        <v>151</v>
      </c>
      <c r="C13" s="87">
        <f>'3-8存货汇总'!C28</f>
        <v>0</v>
      </c>
      <c r="D13" s="87">
        <f>'3-8存货汇总'!D28</f>
        <v>0</v>
      </c>
      <c r="E13" s="87">
        <f t="shared" si="0"/>
        <v>0</v>
      </c>
      <c r="F13" s="88" t="str">
        <f t="shared" si="1"/>
        <v/>
      </c>
    </row>
    <row r="14" ht="15.9" customHeight="1" spans="1:6">
      <c r="A14" s="86" t="s">
        <v>457</v>
      </c>
      <c r="B14" s="45" t="s">
        <v>458</v>
      </c>
      <c r="C14" s="87">
        <f>'3-9持有待售资产'!E28</f>
        <v>0</v>
      </c>
      <c r="D14" s="87">
        <f>'3-9持有待售资产'!F28</f>
        <v>0</v>
      </c>
      <c r="E14" s="87">
        <f t="shared" si="0"/>
        <v>0</v>
      </c>
      <c r="F14" s="88" t="str">
        <f t="shared" si="1"/>
        <v/>
      </c>
    </row>
    <row r="15" ht="15.9" customHeight="1" spans="1:6">
      <c r="A15" s="86" t="s">
        <v>459</v>
      </c>
      <c r="B15" s="45" t="s">
        <v>154</v>
      </c>
      <c r="C15" s="87">
        <f>'3-10一年到期非流动资产'!E28</f>
        <v>0</v>
      </c>
      <c r="D15" s="87">
        <f>'3-10一年到期非流动资产'!F28</f>
        <v>0</v>
      </c>
      <c r="E15" s="87">
        <f t="shared" si="0"/>
        <v>0</v>
      </c>
      <c r="F15" s="88" t="str">
        <f t="shared" si="1"/>
        <v/>
      </c>
    </row>
    <row r="16" ht="15.9" customHeight="1" spans="1:6">
      <c r="A16" s="86" t="s">
        <v>460</v>
      </c>
      <c r="B16" s="45" t="s">
        <v>157</v>
      </c>
      <c r="C16" s="87">
        <f>'3-11其他流动资产'!F28</f>
        <v>0</v>
      </c>
      <c r="D16" s="87">
        <f>'3-11其他流动资产'!G28</f>
        <v>0</v>
      </c>
      <c r="E16" s="87">
        <f t="shared" si="0"/>
        <v>0</v>
      </c>
      <c r="F16" s="88" t="str">
        <f t="shared" si="1"/>
        <v/>
      </c>
    </row>
    <row r="17" ht="15.9" customHeight="1" spans="1:6">
      <c r="A17" s="20"/>
      <c r="B17" s="84"/>
      <c r="C17" s="87"/>
      <c r="D17" s="90"/>
      <c r="E17" s="91"/>
      <c r="F17" s="91" t="s">
        <v>461</v>
      </c>
    </row>
    <row r="18" ht="15.9" customHeight="1" spans="1:6">
      <c r="A18" s="20"/>
      <c r="B18" s="84"/>
      <c r="C18" s="87"/>
      <c r="D18" s="90"/>
      <c r="E18" s="91"/>
      <c r="F18" s="91" t="s">
        <v>461</v>
      </c>
    </row>
    <row r="19" ht="15.9" customHeight="1" spans="1:6">
      <c r="A19" s="20"/>
      <c r="B19" s="84"/>
      <c r="C19" s="87"/>
      <c r="D19" s="90"/>
      <c r="E19" s="91"/>
      <c r="F19" s="91" t="s">
        <v>461</v>
      </c>
    </row>
    <row r="20" ht="15.9" customHeight="1" spans="1:6">
      <c r="A20" s="20"/>
      <c r="B20" s="84"/>
      <c r="C20" s="87"/>
      <c r="D20" s="90"/>
      <c r="E20" s="91"/>
      <c r="F20" s="91" t="s">
        <v>461</v>
      </c>
    </row>
    <row r="21" ht="15.9" customHeight="1" spans="1:6">
      <c r="A21" s="20"/>
      <c r="B21" s="84"/>
      <c r="C21" s="87"/>
      <c r="D21" s="90"/>
      <c r="E21" s="91"/>
      <c r="F21" s="91"/>
    </row>
    <row r="22" ht="15.9" customHeight="1" spans="1:6">
      <c r="A22" s="20"/>
      <c r="B22" s="84"/>
      <c r="C22" s="87"/>
      <c r="D22" s="90"/>
      <c r="E22" s="91"/>
      <c r="F22" s="91"/>
    </row>
    <row r="23" ht="15.9" customHeight="1" spans="1:6">
      <c r="A23" s="20"/>
      <c r="B23" s="84"/>
      <c r="C23" s="87"/>
      <c r="D23" s="90"/>
      <c r="E23" s="91"/>
      <c r="F23" s="91"/>
    </row>
    <row r="24" ht="15.9" customHeight="1" spans="1:6">
      <c r="A24" s="20"/>
      <c r="B24" s="84"/>
      <c r="C24" s="87"/>
      <c r="D24" s="90"/>
      <c r="E24" s="91"/>
      <c r="F24" s="91" t="s">
        <v>461</v>
      </c>
    </row>
    <row r="25" ht="15.9" customHeight="1" spans="1:6">
      <c r="A25" s="20"/>
      <c r="B25" s="84"/>
      <c r="C25" s="87"/>
      <c r="D25" s="90"/>
      <c r="E25" s="91"/>
      <c r="F25" s="91"/>
    </row>
    <row r="26" ht="15.9" customHeight="1" spans="1:6">
      <c r="A26" s="20"/>
      <c r="B26" s="84"/>
      <c r="C26" s="87"/>
      <c r="D26" s="90"/>
      <c r="E26" s="91"/>
      <c r="F26" s="91" t="s">
        <v>461</v>
      </c>
    </row>
    <row r="27" ht="15.9" customHeight="1" spans="1:6">
      <c r="A27" s="29"/>
      <c r="B27" s="84"/>
      <c r="C27" s="87"/>
      <c r="D27" s="90"/>
      <c r="E27" s="91"/>
      <c r="F27" s="91"/>
    </row>
    <row r="28" ht="15.9" customHeight="1" spans="1:6">
      <c r="A28" s="92" t="s">
        <v>45</v>
      </c>
      <c r="B28" s="85"/>
      <c r="C28" s="93">
        <f>SUM(C6:C16)</f>
        <v>0</v>
      </c>
      <c r="D28" s="93">
        <f t="shared" ref="D28:E28" si="2">SUM(D6:D16)</f>
        <v>0</v>
      </c>
      <c r="E28" s="93">
        <f t="shared" si="2"/>
        <v>0</v>
      </c>
      <c r="F28" s="88" t="str">
        <f>IF(OR(C28=0,C28=""),"",ROUND((E28)/C28*100,2))</f>
        <v/>
      </c>
    </row>
    <row r="29" s="13" customFormat="1" ht="15.9" customHeight="1" spans="1:5">
      <c r="A29" s="34" t="str">
        <f>CONCATENATE("被评估单位填表人：",基本情况!$D$9)</f>
        <v>被评估单位填表人：</v>
      </c>
      <c r="B29" s="35"/>
      <c r="C29" s="35"/>
      <c r="D29" s="35"/>
      <c r="E29" s="97" t="str">
        <f>CONCATENATE("资产评估专业人员：",基本情况!$B$9)</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zoomScale="90" zoomScaleNormal="90" topLeftCell="A16" workbookViewId="0">
      <selection activeCell="A1" sqref="A1:P1"/>
    </sheetView>
  </sheetViews>
  <sheetFormatPr defaultColWidth="9" defaultRowHeight="15.75" customHeight="1" outlineLevelCol="5"/>
  <cols>
    <col min="1" max="1" width="5.66666666666667" style="14" customWidth="1"/>
    <col min="2" max="2" width="38.5833333333333" style="14" customWidth="1"/>
    <col min="3" max="3" width="9.16666666666667" style="14" customWidth="1"/>
    <col min="4" max="6" width="20.5833333333333" style="14" customWidth="1"/>
    <col min="7" max="16384" width="9" style="14"/>
  </cols>
  <sheetData>
    <row r="1" s="11" customFormat="1" ht="30" customHeight="1" spans="1:6">
      <c r="A1" s="15" t="s">
        <v>1305</v>
      </c>
      <c r="B1" s="49"/>
      <c r="C1" s="49"/>
      <c r="D1" s="49"/>
      <c r="E1" s="49"/>
      <c r="F1" s="49"/>
    </row>
    <row r="2" ht="14.5" customHeight="1" spans="1:6">
      <c r="A2" s="16" t="str">
        <f>基本情况!A4&amp;基本情况!B4</f>
        <v>评估基准日：2024年9月13日</v>
      </c>
      <c r="B2" s="16"/>
      <c r="C2" s="16"/>
      <c r="D2" s="16"/>
      <c r="E2" s="16"/>
      <c r="F2" s="16"/>
    </row>
    <row r="3" customHeight="1" spans="1:6">
      <c r="A3" s="16"/>
      <c r="B3" s="16"/>
      <c r="C3" s="16"/>
      <c r="D3" s="16"/>
      <c r="E3" s="16"/>
      <c r="F3" s="41" t="s">
        <v>1306</v>
      </c>
    </row>
    <row r="4" customHeight="1" spans="1:6">
      <c r="A4" s="18" t="str">
        <f>基本情况!A6&amp;基本情况!B6</f>
        <v>被评估单位：海南省农垦五指山茶业集团股份有限公司定安农产品加工厂</v>
      </c>
      <c r="B4" s="18"/>
      <c r="C4" s="18"/>
      <c r="F4" s="42" t="s">
        <v>377</v>
      </c>
    </row>
    <row r="5" s="21" customFormat="1" ht="25" customHeight="1" spans="1:6">
      <c r="A5" s="28" t="s">
        <v>378</v>
      </c>
      <c r="B5" s="28" t="s">
        <v>1307</v>
      </c>
      <c r="C5" s="28" t="s">
        <v>539</v>
      </c>
      <c r="D5" s="43" t="s">
        <v>380</v>
      </c>
      <c r="E5" s="28" t="s">
        <v>381</v>
      </c>
      <c r="F5" s="28" t="s">
        <v>464</v>
      </c>
    </row>
    <row r="6" ht="15.9" customHeight="1" spans="1:6">
      <c r="A6" s="44">
        <v>1</v>
      </c>
      <c r="B6" s="45"/>
      <c r="C6" s="46"/>
      <c r="D6" s="50"/>
      <c r="E6" s="51"/>
      <c r="F6" s="29"/>
    </row>
    <row r="7" ht="15.9" customHeight="1" spans="1:6">
      <c r="A7" s="44"/>
      <c r="B7" s="45"/>
      <c r="C7" s="46"/>
      <c r="D7" s="50"/>
      <c r="E7" s="51"/>
      <c r="F7" s="29"/>
    </row>
    <row r="8" ht="15.9" customHeight="1" spans="1:6">
      <c r="A8" s="44"/>
      <c r="B8" s="45"/>
      <c r="C8" s="46"/>
      <c r="D8" s="50"/>
      <c r="E8" s="51"/>
      <c r="F8" s="29"/>
    </row>
    <row r="9" ht="15.9" customHeight="1" spans="1:6">
      <c r="A9" s="44"/>
      <c r="B9" s="45"/>
      <c r="C9" s="46"/>
      <c r="D9" s="50"/>
      <c r="E9" s="51"/>
      <c r="F9" s="29"/>
    </row>
    <row r="10" ht="15.9" customHeight="1" spans="1:6">
      <c r="A10" s="44"/>
      <c r="B10" s="45"/>
      <c r="C10" s="46"/>
      <c r="D10" s="50"/>
      <c r="E10" s="51"/>
      <c r="F10" s="29"/>
    </row>
    <row r="11" ht="15.9" customHeight="1" spans="1:6">
      <c r="A11" s="44"/>
      <c r="B11" s="45"/>
      <c r="C11" s="46"/>
      <c r="D11" s="50"/>
      <c r="E11" s="51"/>
      <c r="F11" s="29"/>
    </row>
    <row r="12" ht="15.9" customHeight="1" spans="1:6">
      <c r="A12" s="44"/>
      <c r="B12" s="45"/>
      <c r="C12" s="46"/>
      <c r="D12" s="50"/>
      <c r="E12" s="51"/>
      <c r="F12" s="29"/>
    </row>
    <row r="13" ht="15.9" customHeight="1" spans="1:6">
      <c r="A13" s="44"/>
      <c r="B13" s="45"/>
      <c r="C13" s="46"/>
      <c r="D13" s="50"/>
      <c r="E13" s="51"/>
      <c r="F13" s="29"/>
    </row>
    <row r="14" ht="15.9" customHeight="1" spans="1:6">
      <c r="A14" s="44"/>
      <c r="B14" s="45"/>
      <c r="C14" s="46"/>
      <c r="D14" s="50"/>
      <c r="E14" s="51"/>
      <c r="F14" s="29"/>
    </row>
    <row r="15" ht="15.9" customHeight="1" spans="1:6">
      <c r="A15" s="44"/>
      <c r="B15" s="45"/>
      <c r="C15" s="46"/>
      <c r="D15" s="50"/>
      <c r="E15" s="51"/>
      <c r="F15" s="29"/>
    </row>
    <row r="16" ht="15.9" customHeight="1" spans="1:6">
      <c r="A16" s="44"/>
      <c r="B16" s="45"/>
      <c r="C16" s="46"/>
      <c r="D16" s="50"/>
      <c r="E16" s="51"/>
      <c r="F16" s="29"/>
    </row>
    <row r="17" ht="15.9" customHeight="1" spans="1:6">
      <c r="A17" s="44"/>
      <c r="B17" s="45"/>
      <c r="C17" s="46"/>
      <c r="D17" s="50"/>
      <c r="E17" s="51"/>
      <c r="F17" s="29"/>
    </row>
    <row r="18" ht="15.9" customHeight="1" spans="1:6">
      <c r="A18" s="44"/>
      <c r="B18" s="45"/>
      <c r="C18" s="46"/>
      <c r="D18" s="50"/>
      <c r="E18" s="51"/>
      <c r="F18" s="29"/>
    </row>
    <row r="19" ht="15.9" customHeight="1" spans="1:6">
      <c r="A19" s="44"/>
      <c r="B19" s="45"/>
      <c r="C19" s="46"/>
      <c r="D19" s="50"/>
      <c r="E19" s="51"/>
      <c r="F19" s="29"/>
    </row>
    <row r="20" ht="15.9" customHeight="1" spans="1:6">
      <c r="A20" s="44"/>
      <c r="B20" s="45"/>
      <c r="C20" s="46"/>
      <c r="D20" s="50"/>
      <c r="E20" s="51"/>
      <c r="F20" s="29"/>
    </row>
    <row r="21" ht="15.9" customHeight="1" spans="1:6">
      <c r="A21" s="44"/>
      <c r="B21" s="45"/>
      <c r="C21" s="46"/>
      <c r="D21" s="50"/>
      <c r="E21" s="51"/>
      <c r="F21" s="29"/>
    </row>
    <row r="22" ht="15.9" customHeight="1" spans="1:6">
      <c r="A22" s="44"/>
      <c r="B22" s="45"/>
      <c r="C22" s="46"/>
      <c r="D22" s="50"/>
      <c r="E22" s="51"/>
      <c r="F22" s="29"/>
    </row>
    <row r="23" ht="15.9" customHeight="1" spans="1:6">
      <c r="A23" s="44"/>
      <c r="B23" s="45"/>
      <c r="C23" s="46"/>
      <c r="D23" s="50"/>
      <c r="E23" s="51"/>
      <c r="F23" s="29"/>
    </row>
    <row r="24" ht="15.9" customHeight="1" spans="1:6">
      <c r="A24" s="44"/>
      <c r="B24" s="45"/>
      <c r="C24" s="46"/>
      <c r="D24" s="50"/>
      <c r="E24" s="51"/>
      <c r="F24" s="29"/>
    </row>
    <row r="25" ht="15.9" customHeight="1" spans="1:6">
      <c r="A25" s="44"/>
      <c r="B25" s="45"/>
      <c r="C25" s="46"/>
      <c r="D25" s="50"/>
      <c r="E25" s="51"/>
      <c r="F25" s="29"/>
    </row>
    <row r="26" ht="15.9" customHeight="1" spans="1:6">
      <c r="A26" s="44"/>
      <c r="B26" s="45"/>
      <c r="C26" s="46"/>
      <c r="D26" s="50"/>
      <c r="E26" s="51"/>
      <c r="F26" s="29"/>
    </row>
    <row r="27" ht="15.9" customHeight="1" spans="1:6">
      <c r="A27" s="44"/>
      <c r="B27" s="45"/>
      <c r="C27" s="46"/>
      <c r="D27" s="50"/>
      <c r="E27" s="51"/>
      <c r="F27" s="29"/>
    </row>
    <row r="28" ht="15.9" customHeight="1" spans="1:6">
      <c r="A28" s="31" t="s">
        <v>471</v>
      </c>
      <c r="B28" s="32"/>
      <c r="C28" s="46"/>
      <c r="D28" s="50">
        <f>SUM(D6:D27)</f>
        <v>0</v>
      </c>
      <c r="E28" s="50">
        <f>SUM(E6:E27)</f>
        <v>0</v>
      </c>
      <c r="F28" s="29"/>
    </row>
    <row r="29" s="13" customFormat="1" ht="15.9" customHeight="1" spans="1:5">
      <c r="A29" s="34" t="str">
        <f>CONCATENATE("被评估单位填表人：",基本情况!$D$9)</f>
        <v>被评估单位填表人：</v>
      </c>
      <c r="B29" s="35"/>
      <c r="C29" s="35"/>
      <c r="D29" s="35"/>
      <c r="E29" s="52" t="str">
        <f>CONCATENATE("资产评估专业人员：",基本情况!$B$17)</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1308</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1309</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681</v>
      </c>
      <c r="E5" s="43" t="s">
        <v>380</v>
      </c>
      <c r="F5" s="28" t="s">
        <v>381</v>
      </c>
      <c r="G5" s="28" t="s">
        <v>464</v>
      </c>
    </row>
    <row r="6" ht="15.9" customHeight="1" spans="1:7">
      <c r="A6" s="44">
        <v>1</v>
      </c>
      <c r="B6" s="45"/>
      <c r="C6" s="46"/>
      <c r="D6" s="28"/>
      <c r="E6" s="47"/>
      <c r="F6" s="27"/>
      <c r="G6" s="29"/>
    </row>
    <row r="7" ht="15.9" customHeight="1" spans="1:7">
      <c r="A7" s="44"/>
      <c r="B7" s="45"/>
      <c r="C7" s="46"/>
      <c r="D7" s="28"/>
      <c r="E7" s="47"/>
      <c r="F7" s="27"/>
      <c r="G7" s="29"/>
    </row>
    <row r="8" ht="15.9" customHeight="1" spans="1:7">
      <c r="A8" s="44"/>
      <c r="B8" s="45"/>
      <c r="C8" s="46"/>
      <c r="D8" s="28"/>
      <c r="E8" s="47"/>
      <c r="F8" s="27"/>
      <c r="G8" s="29"/>
    </row>
    <row r="9" ht="15.9" customHeight="1" spans="1:7">
      <c r="A9" s="44"/>
      <c r="B9" s="45"/>
      <c r="C9" s="46"/>
      <c r="D9" s="28"/>
      <c r="E9" s="47"/>
      <c r="F9" s="27"/>
      <c r="G9" s="29"/>
    </row>
    <row r="10" ht="15.9" customHeight="1" spans="1:7">
      <c r="A10" s="44"/>
      <c r="B10" s="45"/>
      <c r="C10" s="46"/>
      <c r="D10" s="28"/>
      <c r="E10" s="47"/>
      <c r="F10" s="27"/>
      <c r="G10" s="29"/>
    </row>
    <row r="11" ht="15.9" customHeight="1" spans="1:7">
      <c r="A11" s="44"/>
      <c r="B11" s="45"/>
      <c r="C11" s="46"/>
      <c r="D11" s="28"/>
      <c r="E11" s="47"/>
      <c r="F11" s="27"/>
      <c r="G11" s="29"/>
    </row>
    <row r="12" ht="15.9" customHeight="1" spans="1:7">
      <c r="A12" s="44"/>
      <c r="B12" s="45"/>
      <c r="C12" s="46"/>
      <c r="D12" s="28"/>
      <c r="E12" s="47"/>
      <c r="F12" s="27"/>
      <c r="G12" s="29"/>
    </row>
    <row r="13" ht="15.9" customHeight="1" spans="1:7">
      <c r="A13" s="44"/>
      <c r="B13" s="45"/>
      <c r="C13" s="46"/>
      <c r="D13" s="28"/>
      <c r="E13" s="47"/>
      <c r="F13" s="27"/>
      <c r="G13" s="29"/>
    </row>
    <row r="14" ht="15.9" customHeight="1" spans="1:7">
      <c r="A14" s="44"/>
      <c r="B14" s="45"/>
      <c r="C14" s="46"/>
      <c r="D14" s="28"/>
      <c r="E14" s="47"/>
      <c r="F14" s="27"/>
      <c r="G14" s="29"/>
    </row>
    <row r="15" ht="15.9" customHeight="1" spans="1:7">
      <c r="A15" s="44"/>
      <c r="B15" s="45"/>
      <c r="C15" s="46"/>
      <c r="D15" s="28"/>
      <c r="E15" s="47"/>
      <c r="F15" s="27"/>
      <c r="G15" s="29"/>
    </row>
    <row r="16" ht="15.9" customHeight="1" spans="1:7">
      <c r="A16" s="44"/>
      <c r="B16" s="45"/>
      <c r="C16" s="46"/>
      <c r="D16" s="28"/>
      <c r="E16" s="47"/>
      <c r="F16" s="27"/>
      <c r="G16" s="29"/>
    </row>
    <row r="17" ht="15.9" customHeight="1" spans="1:7">
      <c r="A17" s="44"/>
      <c r="B17" s="45"/>
      <c r="C17" s="46"/>
      <c r="D17" s="28"/>
      <c r="E17" s="47"/>
      <c r="F17" s="27"/>
      <c r="G17" s="29"/>
    </row>
    <row r="18" ht="15.9" customHeight="1" spans="1:7">
      <c r="A18" s="44"/>
      <c r="B18" s="45"/>
      <c r="C18" s="46"/>
      <c r="D18" s="28"/>
      <c r="E18" s="47"/>
      <c r="F18" s="27"/>
      <c r="G18" s="29"/>
    </row>
    <row r="19" ht="15.9" customHeight="1" spans="1:7">
      <c r="A19" s="44"/>
      <c r="B19" s="45"/>
      <c r="C19" s="46"/>
      <c r="D19" s="28"/>
      <c r="E19" s="47"/>
      <c r="F19" s="27"/>
      <c r="G19" s="29"/>
    </row>
    <row r="20" ht="15.9" customHeight="1" spans="1:7">
      <c r="A20" s="44"/>
      <c r="B20" s="45"/>
      <c r="C20" s="46"/>
      <c r="D20" s="28"/>
      <c r="E20" s="47"/>
      <c r="F20" s="27"/>
      <c r="G20" s="29"/>
    </row>
    <row r="21" ht="15.9" customHeight="1" spans="1:7">
      <c r="A21" s="44"/>
      <c r="B21" s="45"/>
      <c r="C21" s="46"/>
      <c r="D21" s="28"/>
      <c r="E21" s="47"/>
      <c r="F21" s="27"/>
      <c r="G21" s="29"/>
    </row>
    <row r="22" ht="15.9" customHeight="1" spans="1:7">
      <c r="A22" s="44"/>
      <c r="B22" s="45"/>
      <c r="C22" s="46"/>
      <c r="D22" s="28"/>
      <c r="E22" s="47"/>
      <c r="F22" s="27"/>
      <c r="G22" s="29"/>
    </row>
    <row r="23" ht="15.9" customHeight="1" spans="1:7">
      <c r="A23" s="44"/>
      <c r="B23" s="45"/>
      <c r="C23" s="46"/>
      <c r="D23" s="28"/>
      <c r="E23" s="47"/>
      <c r="F23" s="27"/>
      <c r="G23" s="29"/>
    </row>
    <row r="24" ht="15.9" customHeight="1" spans="1:7">
      <c r="A24" s="44"/>
      <c r="B24" s="45"/>
      <c r="C24" s="46"/>
      <c r="D24" s="28"/>
      <c r="E24" s="47"/>
      <c r="F24" s="27"/>
      <c r="G24" s="29"/>
    </row>
    <row r="25" ht="15.9" customHeight="1" spans="1:7">
      <c r="A25" s="44"/>
      <c r="B25" s="45"/>
      <c r="C25" s="46"/>
      <c r="D25" s="28"/>
      <c r="E25" s="47"/>
      <c r="F25" s="27"/>
      <c r="G25" s="29"/>
    </row>
    <row r="26" ht="15.9" customHeight="1" spans="1:7">
      <c r="A26" s="44"/>
      <c r="B26" s="45"/>
      <c r="C26" s="46"/>
      <c r="D26" s="28"/>
      <c r="E26" s="47"/>
      <c r="F26" s="27"/>
      <c r="G26" s="29"/>
    </row>
    <row r="27" ht="15.9" customHeight="1" spans="1:7">
      <c r="A27" s="44"/>
      <c r="B27" s="45"/>
      <c r="C27" s="46"/>
      <c r="D27" s="28"/>
      <c r="E27" s="47"/>
      <c r="F27" s="27"/>
      <c r="G27" s="29"/>
    </row>
    <row r="28" ht="15.9" customHeight="1" spans="1:7">
      <c r="A28" s="31" t="s">
        <v>471</v>
      </c>
      <c r="B28" s="32"/>
      <c r="C28" s="46"/>
      <c r="D28" s="28"/>
      <c r="E28" s="47">
        <f>SUM(E6:E27)</f>
        <v>0</v>
      </c>
      <c r="F28" s="4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CONCATENATE("资产评估专业人员：",基本情况!$B$17)</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A1:U32"/>
  <sheetViews>
    <sheetView zoomScale="90" zoomScaleNormal="90" topLeftCell="A16" workbookViewId="0">
      <selection activeCell="A1" sqref="A1:P1"/>
    </sheetView>
  </sheetViews>
  <sheetFormatPr defaultColWidth="9" defaultRowHeight="12.75"/>
  <cols>
    <col min="1" max="1" width="5.66666666666667" style="14" customWidth="1"/>
    <col min="2" max="2" width="40.6666666666667" style="14" customWidth="1"/>
    <col min="3" max="5" width="19.6666666666667" style="14" customWidth="1"/>
    <col min="6" max="6" width="17.4166666666667" style="14" customWidth="1"/>
    <col min="7" max="16384" width="9" style="14"/>
  </cols>
  <sheetData>
    <row r="1" s="11" customFormat="1" ht="30" customHeight="1" spans="1:6">
      <c r="A1" s="15" t="s">
        <v>1310</v>
      </c>
      <c r="B1" s="15"/>
      <c r="C1" s="15"/>
      <c r="D1" s="15"/>
      <c r="E1" s="15"/>
      <c r="F1" s="15"/>
    </row>
    <row r="2" ht="14.5" customHeight="1" spans="1:6">
      <c r="A2" s="16" t="str">
        <f>基本情况!A4&amp;基本情况!B4</f>
        <v>评估基准日：2024年9月13日</v>
      </c>
      <c r="B2" s="16"/>
      <c r="C2" s="16"/>
      <c r="D2" s="16"/>
      <c r="E2" s="16"/>
      <c r="F2" s="16"/>
    </row>
    <row r="3" ht="15.75" customHeight="1" spans="1:6">
      <c r="A3" s="16"/>
      <c r="B3" s="16"/>
      <c r="C3" s="16"/>
      <c r="D3" s="16"/>
      <c r="E3" s="16"/>
      <c r="F3" s="17" t="s">
        <v>1311</v>
      </c>
    </row>
    <row r="4" ht="15.75" customHeight="1" spans="1:6">
      <c r="A4" s="18" t="str">
        <f>基本情况!A6&amp;基本情况!B6</f>
        <v>被评估单位：海南省农垦五指山茶业集团股份有限公司定安农产品加工厂</v>
      </c>
      <c r="B4" s="18"/>
      <c r="C4" s="18"/>
      <c r="F4" s="19" t="s">
        <v>3</v>
      </c>
    </row>
    <row r="5" s="12" customFormat="1" ht="25" customHeight="1" spans="1:21">
      <c r="A5" s="20" t="s">
        <v>439</v>
      </c>
      <c r="B5" s="20" t="s">
        <v>440</v>
      </c>
      <c r="C5" s="20" t="s">
        <v>441</v>
      </c>
      <c r="D5" s="20" t="s">
        <v>442</v>
      </c>
      <c r="E5" s="20" t="s">
        <v>1186</v>
      </c>
      <c r="F5" s="20" t="s">
        <v>464</v>
      </c>
      <c r="G5" s="21"/>
      <c r="H5" s="21"/>
      <c r="I5" s="21"/>
      <c r="J5" s="21"/>
      <c r="K5" s="21"/>
      <c r="L5" s="21"/>
      <c r="M5" s="21"/>
      <c r="N5" s="21"/>
      <c r="O5" s="21"/>
      <c r="P5" s="21"/>
      <c r="Q5" s="21"/>
      <c r="R5" s="21"/>
      <c r="S5" s="21"/>
      <c r="T5" s="21"/>
      <c r="U5" s="21"/>
    </row>
    <row r="6" ht="15.9" customHeight="1" spans="1:6">
      <c r="A6" s="22" t="s">
        <v>1312</v>
      </c>
      <c r="B6" s="23" t="s">
        <v>1313</v>
      </c>
      <c r="C6" s="24">
        <f>SUM(C7:C9)</f>
        <v>0</v>
      </c>
      <c r="D6" s="24"/>
      <c r="E6" s="24"/>
      <c r="F6" s="24"/>
    </row>
    <row r="7" ht="15.9" customHeight="1" spans="1:6">
      <c r="A7" s="22" t="s">
        <v>1314</v>
      </c>
      <c r="B7" s="23" t="s">
        <v>1315</v>
      </c>
      <c r="C7" s="24"/>
      <c r="D7" s="24"/>
      <c r="E7" s="24"/>
      <c r="F7" s="25" t="s">
        <v>742</v>
      </c>
    </row>
    <row r="8" ht="15.9" customHeight="1" spans="1:6">
      <c r="A8" s="22" t="s">
        <v>1316</v>
      </c>
      <c r="B8" s="23" t="s">
        <v>1317</v>
      </c>
      <c r="C8" s="24"/>
      <c r="D8" s="24"/>
      <c r="E8" s="24"/>
      <c r="F8" s="25" t="s">
        <v>742</v>
      </c>
    </row>
    <row r="9" ht="15.9" customHeight="1" spans="1:6">
      <c r="A9" s="22" t="s">
        <v>1318</v>
      </c>
      <c r="B9" s="23" t="s">
        <v>1319</v>
      </c>
      <c r="C9" s="24"/>
      <c r="D9" s="24"/>
      <c r="E9" s="24"/>
      <c r="F9" s="26"/>
    </row>
    <row r="10" ht="15.9" customHeight="1" spans="1:6">
      <c r="A10" s="22"/>
      <c r="B10" s="23"/>
      <c r="C10" s="24"/>
      <c r="D10" s="24"/>
      <c r="E10" s="24"/>
      <c r="F10" s="26"/>
    </row>
    <row r="11" ht="15.9" customHeight="1" spans="1:6">
      <c r="A11" s="22" t="s">
        <v>1320</v>
      </c>
      <c r="B11" s="23" t="s">
        <v>1321</v>
      </c>
      <c r="C11" s="24"/>
      <c r="D11" s="24"/>
      <c r="E11" s="24"/>
      <c r="F11" s="24"/>
    </row>
    <row r="12" ht="15.9" customHeight="1" spans="1:6">
      <c r="A12" s="22" t="s">
        <v>1322</v>
      </c>
      <c r="B12" s="23" t="s">
        <v>1323</v>
      </c>
      <c r="C12" s="24"/>
      <c r="D12" s="24"/>
      <c r="E12" s="24"/>
      <c r="F12" s="24"/>
    </row>
    <row r="13" ht="15.9" customHeight="1" spans="1:6">
      <c r="A13" s="22" t="s">
        <v>1324</v>
      </c>
      <c r="B13" s="23" t="s">
        <v>1325</v>
      </c>
      <c r="C13" s="24"/>
      <c r="D13" s="24"/>
      <c r="E13" s="24"/>
      <c r="F13" s="24"/>
    </row>
    <row r="14" ht="15.9" customHeight="1" spans="1:6">
      <c r="A14" s="22" t="s">
        <v>1326</v>
      </c>
      <c r="B14" s="23" t="s">
        <v>1327</v>
      </c>
      <c r="C14" s="24"/>
      <c r="D14" s="24"/>
      <c r="E14" s="24"/>
      <c r="F14" s="24"/>
    </row>
    <row r="15" ht="15.9" customHeight="1" spans="1:6">
      <c r="A15" s="22" t="s">
        <v>1328</v>
      </c>
      <c r="B15" s="23" t="s">
        <v>1329</v>
      </c>
      <c r="C15" s="24"/>
      <c r="D15" s="24"/>
      <c r="E15" s="24"/>
      <c r="F15" s="24"/>
    </row>
    <row r="16" ht="15.9" customHeight="1" spans="1:6">
      <c r="A16" s="22" t="s">
        <v>1330</v>
      </c>
      <c r="B16" s="23" t="s">
        <v>1331</v>
      </c>
      <c r="C16" s="27"/>
      <c r="D16" s="27"/>
      <c r="E16" s="27"/>
      <c r="F16" s="27"/>
    </row>
    <row r="17" ht="15.9" customHeight="1" spans="1:6">
      <c r="A17" s="28"/>
      <c r="B17" s="29"/>
      <c r="C17" s="27"/>
      <c r="D17" s="27"/>
      <c r="E17" s="27"/>
      <c r="F17" s="27"/>
    </row>
    <row r="18" ht="15.9" customHeight="1" spans="1:6">
      <c r="A18" s="28"/>
      <c r="B18" s="29"/>
      <c r="C18" s="27"/>
      <c r="D18" s="27"/>
      <c r="E18" s="27"/>
      <c r="F18" s="27"/>
    </row>
    <row r="19" ht="15.9" customHeight="1" spans="1:6">
      <c r="A19" s="28"/>
      <c r="B19" s="29"/>
      <c r="C19" s="27"/>
      <c r="D19" s="27"/>
      <c r="E19" s="27"/>
      <c r="F19" s="27"/>
    </row>
    <row r="20" ht="15.9" customHeight="1" spans="1:6">
      <c r="A20" s="28"/>
      <c r="B20" s="29"/>
      <c r="C20" s="27"/>
      <c r="D20" s="27"/>
      <c r="E20" s="27"/>
      <c r="F20" s="27"/>
    </row>
    <row r="21" ht="15.9" customHeight="1" spans="1:6">
      <c r="A21" s="28"/>
      <c r="B21" s="29"/>
      <c r="C21" s="27"/>
      <c r="D21" s="27"/>
      <c r="E21" s="27"/>
      <c r="F21" s="27"/>
    </row>
    <row r="22" ht="15.9" customHeight="1" spans="1:6">
      <c r="A22" s="28"/>
      <c r="B22" s="29"/>
      <c r="C22" s="27"/>
      <c r="D22" s="27"/>
      <c r="E22" s="27"/>
      <c r="F22" s="27"/>
    </row>
    <row r="23" ht="15.9" customHeight="1" spans="1:6">
      <c r="A23" s="28"/>
      <c r="B23" s="29"/>
      <c r="C23" s="27"/>
      <c r="D23" s="27"/>
      <c r="E23" s="27"/>
      <c r="F23" s="27"/>
    </row>
    <row r="24" ht="15.9" customHeight="1" spans="1:6">
      <c r="A24" s="28"/>
      <c r="B24" s="29"/>
      <c r="C24" s="27"/>
      <c r="D24" s="27"/>
      <c r="E24" s="27"/>
      <c r="F24" s="27"/>
    </row>
    <row r="25" ht="15.9" customHeight="1" spans="1:6">
      <c r="A25" s="28"/>
      <c r="B25" s="29"/>
      <c r="C25" s="27"/>
      <c r="D25" s="27"/>
      <c r="E25" s="27"/>
      <c r="F25" s="27"/>
    </row>
    <row r="26" ht="15.9" customHeight="1" spans="1:6">
      <c r="A26" s="20"/>
      <c r="B26" s="30"/>
      <c r="C26" s="27"/>
      <c r="D26" s="27"/>
      <c r="E26" s="27"/>
      <c r="F26" s="27"/>
    </row>
    <row r="27" ht="15.9" customHeight="1" spans="1:6">
      <c r="A27" s="20"/>
      <c r="B27" s="30"/>
      <c r="C27" s="27"/>
      <c r="D27" s="27"/>
      <c r="E27" s="27"/>
      <c r="F27" s="27"/>
    </row>
    <row r="28" ht="15.9" customHeight="1" spans="1:6">
      <c r="A28" s="31" t="s">
        <v>1332</v>
      </c>
      <c r="B28" s="32"/>
      <c r="C28" s="27">
        <f>C6+SUM(C11:C16)</f>
        <v>0</v>
      </c>
      <c r="D28" s="27">
        <f t="shared" ref="D28:E28" si="0">D6+SUM(D11:D16)</f>
        <v>0</v>
      </c>
      <c r="E28" s="27">
        <f t="shared" si="0"/>
        <v>0</v>
      </c>
      <c r="F28" s="33" t="str">
        <f>IF(OR(C28=0,C28=""),"",ROUND((E28)/C28*100,2))</f>
        <v/>
      </c>
    </row>
    <row r="29" s="13" customFormat="1" ht="15.9" customHeight="1" spans="1:5">
      <c r="A29" s="34" t="str">
        <f>CONCATENATE("被评估单位填表人：",基本情况!$D$9)</f>
        <v>被评估单位填表人：</v>
      </c>
      <c r="B29" s="35"/>
      <c r="C29" s="35"/>
      <c r="D29" s="35"/>
      <c r="E29" s="36" t="str">
        <f>CONCATENATE("资产评估专业人员：",基本情况!$B$17)</f>
        <v>资产评估专业人员：</v>
      </c>
    </row>
    <row r="30" s="13" customFormat="1" ht="15.9" customHeight="1" spans="1:1">
      <c r="A30" s="37" t="str">
        <f>基本情况!$A$7&amp;基本情况!$B$7</f>
        <v>填表日期：2024年9月13日</v>
      </c>
    </row>
    <row r="32" spans="2:3">
      <c r="B32" s="38" t="s">
        <v>334</v>
      </c>
      <c r="C32" s="39">
        <f>C28-'2-分类汇总'!C59</f>
        <v>-2110647.98</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showFormulas="1" workbookViewId="0">
      <selection activeCell="C1" sqref="C1"/>
    </sheetView>
  </sheetViews>
  <sheetFormatPr defaultColWidth="8.16666666666667" defaultRowHeight="12.75" outlineLevelCol="2"/>
  <cols>
    <col min="1" max="1" width="26.9166666666667" style="1" customWidth="1"/>
    <col min="2" max="2" width="1.16666666666667" style="1" customWidth="1"/>
    <col min="3" max="3" width="28.9166666666667" style="1" customWidth="1"/>
    <col min="4" max="16384" width="8.16666666666667" style="1"/>
  </cols>
  <sheetData>
    <row r="1" ht="15.75" spans="1:1">
      <c r="A1" t="s">
        <v>461</v>
      </c>
    </row>
    <row r="2" ht="13.5" spans="1:1">
      <c r="A2" s="2" t="s">
        <v>1333</v>
      </c>
    </row>
    <row r="3" ht="13.5" spans="1:3">
      <c r="A3" s="3" t="s">
        <v>1334</v>
      </c>
      <c r="C3" s="4" t="s">
        <v>1335</v>
      </c>
    </row>
    <row r="4" spans="1:1">
      <c r="A4" s="3">
        <v>3</v>
      </c>
    </row>
    <row r="6" ht="13.5"/>
    <row r="7" spans="1:1">
      <c r="A7" s="5" t="s">
        <v>1336</v>
      </c>
    </row>
    <row r="8" spans="1:1">
      <c r="A8" s="6" t="s">
        <v>1337</v>
      </c>
    </row>
    <row r="9" spans="1:1">
      <c r="A9" s="7" t="s">
        <v>1338</v>
      </c>
    </row>
    <row r="10" spans="1:1">
      <c r="A10" s="6" t="s">
        <v>1339</v>
      </c>
    </row>
    <row r="11" ht="13.5" spans="1:1">
      <c r="A11" s="8" t="s">
        <v>1340</v>
      </c>
    </row>
    <row r="13" ht="13.5"/>
    <row r="14" ht="13.5" spans="1:1">
      <c r="A14" s="4" t="s">
        <v>1341</v>
      </c>
    </row>
    <row r="16" ht="13.5"/>
    <row r="17" ht="13.5" spans="3:3">
      <c r="C17" s="4" t="s">
        <v>1342</v>
      </c>
    </row>
    <row r="20" spans="1:1">
      <c r="A20" s="9" t="s">
        <v>1343</v>
      </c>
    </row>
    <row r="26" ht="13.5" spans="3:3">
      <c r="C26" s="10" t="s">
        <v>1344</v>
      </c>
    </row>
  </sheetData>
  <sheetProtection password="8863" sheet="1" objects="1"/>
  <pageMargins left="0.75" right="0.75" top="1" bottom="1" header="0.5" footer="0.5"/>
  <pageSetup paperSize="9" firstPageNumber="4294963191" orientation="portrait" useFirstPageNumber="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1"/>
  <sheetViews>
    <sheetView zoomScale="90" zoomScaleNormal="90" topLeftCell="A16" workbookViewId="0">
      <selection activeCell="A1" sqref="A1:P1"/>
    </sheetView>
  </sheetViews>
  <sheetFormatPr defaultColWidth="9" defaultRowHeight="12.75"/>
  <cols>
    <col min="1" max="1" width="7.66666666666667" style="14" customWidth="1"/>
    <col min="2" max="2" width="30.6666666666667" style="14" customWidth="1"/>
    <col min="3" max="5" width="20.6666666666667" style="14" customWidth="1"/>
    <col min="6" max="6" width="13.5833333333333" style="14" customWidth="1"/>
    <col min="7" max="16384" width="9" style="14"/>
  </cols>
  <sheetData>
    <row r="1" s="11" customFormat="1" ht="30" customHeight="1" spans="1:7">
      <c r="A1" s="15" t="s">
        <v>462</v>
      </c>
      <c r="B1" s="15"/>
      <c r="C1" s="15"/>
      <c r="D1" s="15"/>
      <c r="E1" s="15"/>
      <c r="F1" s="15"/>
      <c r="G1" s="15"/>
    </row>
    <row r="2" ht="14.5" customHeight="1" spans="1:7">
      <c r="A2" s="16" t="str">
        <f>基本情况!A4&amp;基本情况!B4</f>
        <v>评估基准日：2024年9月13日</v>
      </c>
      <c r="B2" s="16"/>
      <c r="C2" s="16"/>
      <c r="D2" s="16"/>
      <c r="E2" s="16"/>
      <c r="F2" s="16"/>
      <c r="G2" s="16"/>
    </row>
    <row r="3" ht="15.75" customHeight="1" spans="1:7">
      <c r="A3" s="16"/>
      <c r="B3" s="16"/>
      <c r="C3" s="16"/>
      <c r="D3" s="16"/>
      <c r="E3" s="16"/>
      <c r="F3" s="17" t="s">
        <v>463</v>
      </c>
      <c r="G3" s="17"/>
    </row>
    <row r="4" ht="15.75" customHeight="1" spans="1:7">
      <c r="A4" s="94" t="str">
        <f>基本情况!A6&amp;基本情况!B6</f>
        <v>被评估单位：海南省农垦五指山茶业集团股份有限公司定安农产品加工厂</v>
      </c>
      <c r="F4" s="388" t="s">
        <v>3</v>
      </c>
      <c r="G4" s="388"/>
    </row>
    <row r="5" s="12" customFormat="1" ht="25" customHeight="1" spans="1:21">
      <c r="A5" s="20" t="s">
        <v>439</v>
      </c>
      <c r="B5" s="20" t="s">
        <v>440</v>
      </c>
      <c r="C5" s="20" t="s">
        <v>441</v>
      </c>
      <c r="D5" s="20" t="s">
        <v>442</v>
      </c>
      <c r="E5" s="86" t="s">
        <v>382</v>
      </c>
      <c r="F5" s="20" t="s">
        <v>444</v>
      </c>
      <c r="G5" s="28" t="s">
        <v>464</v>
      </c>
      <c r="H5" s="21"/>
      <c r="I5" s="21"/>
      <c r="J5" s="21"/>
      <c r="K5" s="21"/>
      <c r="L5" s="21"/>
      <c r="M5" s="21"/>
      <c r="N5" s="21"/>
      <c r="O5" s="21"/>
      <c r="P5" s="21"/>
      <c r="Q5" s="21"/>
      <c r="R5" s="21"/>
      <c r="S5" s="21"/>
      <c r="T5" s="21"/>
      <c r="U5" s="21"/>
    </row>
    <row r="6" ht="15.9" customHeight="1" spans="1:7">
      <c r="A6" s="20" t="s">
        <v>465</v>
      </c>
      <c r="B6" s="389" t="s">
        <v>466</v>
      </c>
      <c r="C6" s="93">
        <f>'3-1-1库存现金'!F28</f>
        <v>0</v>
      </c>
      <c r="D6" s="93">
        <f>'3-1-1库存现金'!G28</f>
        <v>0</v>
      </c>
      <c r="E6" s="93">
        <f>D6-C6</f>
        <v>0</v>
      </c>
      <c r="F6" s="354" t="str">
        <f>IF(OR(C6=0,C6=""),"",ROUND((E6)/C6*100,2))</f>
        <v/>
      </c>
      <c r="G6" s="266"/>
    </row>
    <row r="7" ht="15.9" customHeight="1" spans="1:7">
      <c r="A7" s="20" t="s">
        <v>467</v>
      </c>
      <c r="B7" s="390" t="s">
        <v>468</v>
      </c>
      <c r="C7" s="93">
        <f>'3-1-2银行存款'!G28</f>
        <v>0</v>
      </c>
      <c r="D7" s="93">
        <f>'3-1-2银行存款'!H28</f>
        <v>0</v>
      </c>
      <c r="E7" s="93">
        <f>D7-C7</f>
        <v>0</v>
      </c>
      <c r="F7" s="354" t="str">
        <f t="shared" ref="F7:F8" si="0">IF(OR(C7=0,C7=""),"",ROUND((E7)/C7*100,2))</f>
        <v/>
      </c>
      <c r="G7" s="266"/>
    </row>
    <row r="8" ht="15.9" customHeight="1" spans="1:7">
      <c r="A8" s="20" t="s">
        <v>469</v>
      </c>
      <c r="B8" s="390" t="s">
        <v>470</v>
      </c>
      <c r="C8" s="93">
        <f>'3-1-3其他货币资金'!G28</f>
        <v>0</v>
      </c>
      <c r="D8" s="93">
        <f>'3-1-3其他货币资金'!H28</f>
        <v>0</v>
      </c>
      <c r="E8" s="93">
        <f>D8-C8</f>
        <v>0</v>
      </c>
      <c r="F8" s="354" t="str">
        <f t="shared" si="0"/>
        <v/>
      </c>
      <c r="G8" s="266"/>
    </row>
    <row r="9" s="176" customFormat="1" ht="15.9" customHeight="1" spans="1:7">
      <c r="A9" s="22"/>
      <c r="B9" s="389"/>
      <c r="C9" s="87"/>
      <c r="D9" s="90"/>
      <c r="E9" s="90"/>
      <c r="F9" s="336"/>
      <c r="G9" s="303"/>
    </row>
    <row r="10" s="176" customFormat="1" ht="15.9" customHeight="1" spans="1:7">
      <c r="A10" s="22"/>
      <c r="B10" s="389"/>
      <c r="C10" s="87"/>
      <c r="D10" s="90"/>
      <c r="E10" s="90"/>
      <c r="F10" s="336"/>
      <c r="G10" s="303"/>
    </row>
    <row r="11" s="176" customFormat="1" ht="15.9" customHeight="1" spans="1:7">
      <c r="A11" s="22"/>
      <c r="B11" s="389"/>
      <c r="C11" s="87"/>
      <c r="D11" s="90"/>
      <c r="E11" s="90"/>
      <c r="F11" s="336"/>
      <c r="G11" s="303"/>
    </row>
    <row r="12" s="176" customFormat="1" ht="15.9" customHeight="1" spans="1:7">
      <c r="A12" s="22"/>
      <c r="B12" s="389"/>
      <c r="C12" s="87"/>
      <c r="D12" s="90"/>
      <c r="E12" s="90"/>
      <c r="F12" s="336"/>
      <c r="G12" s="303"/>
    </row>
    <row r="13" s="176" customFormat="1" ht="15.9" customHeight="1" spans="1:7">
      <c r="A13" s="22"/>
      <c r="B13" s="389"/>
      <c r="C13" s="87"/>
      <c r="D13" s="90"/>
      <c r="E13" s="90"/>
      <c r="F13" s="336"/>
      <c r="G13" s="303"/>
    </row>
    <row r="14" s="176" customFormat="1" ht="15.9" customHeight="1" spans="1:7">
      <c r="A14" s="22"/>
      <c r="B14" s="389"/>
      <c r="C14" s="87"/>
      <c r="D14" s="90"/>
      <c r="E14" s="90"/>
      <c r="F14" s="336"/>
      <c r="G14" s="303"/>
    </row>
    <row r="15" ht="15.9" customHeight="1" spans="1:7">
      <c r="A15" s="20"/>
      <c r="B15" s="111"/>
      <c r="C15" s="93"/>
      <c r="D15" s="91"/>
      <c r="E15" s="91"/>
      <c r="F15" s="337"/>
      <c r="G15" s="266"/>
    </row>
    <row r="16" ht="15.9" customHeight="1" spans="1:7">
      <c r="A16" s="20"/>
      <c r="B16" s="111"/>
      <c r="C16" s="93"/>
      <c r="D16" s="91"/>
      <c r="E16" s="91"/>
      <c r="F16" s="337"/>
      <c r="G16" s="266"/>
    </row>
    <row r="17" ht="15.9" customHeight="1" spans="1:7">
      <c r="A17" s="20"/>
      <c r="B17" s="111"/>
      <c r="C17" s="93"/>
      <c r="D17" s="91"/>
      <c r="E17" s="91"/>
      <c r="F17" s="337"/>
      <c r="G17" s="266"/>
    </row>
    <row r="18" ht="15.9" customHeight="1" spans="1:7">
      <c r="A18" s="20"/>
      <c r="B18" s="111"/>
      <c r="C18" s="93"/>
      <c r="D18" s="91"/>
      <c r="E18" s="91"/>
      <c r="F18" s="337"/>
      <c r="G18" s="266"/>
    </row>
    <row r="19" ht="15.9" customHeight="1" spans="1:7">
      <c r="A19" s="20"/>
      <c r="B19" s="111"/>
      <c r="C19" s="93"/>
      <c r="D19" s="91"/>
      <c r="E19" s="91"/>
      <c r="F19" s="337"/>
      <c r="G19" s="266"/>
    </row>
    <row r="20" ht="15.9" customHeight="1" spans="1:7">
      <c r="A20" s="20"/>
      <c r="B20" s="111"/>
      <c r="C20" s="93"/>
      <c r="D20" s="91"/>
      <c r="E20" s="91"/>
      <c r="F20" s="337"/>
      <c r="G20" s="266"/>
    </row>
    <row r="21" ht="15.9" customHeight="1" spans="1:7">
      <c r="A21" s="20"/>
      <c r="B21" s="111"/>
      <c r="C21" s="93"/>
      <c r="D21" s="91"/>
      <c r="E21" s="91"/>
      <c r="F21" s="337"/>
      <c r="G21" s="266"/>
    </row>
    <row r="22" ht="15.9" customHeight="1" spans="1:7">
      <c r="A22" s="20"/>
      <c r="B22" s="111"/>
      <c r="C22" s="93"/>
      <c r="D22" s="91"/>
      <c r="E22" s="91"/>
      <c r="F22" s="337"/>
      <c r="G22" s="266"/>
    </row>
    <row r="23" ht="15.9" customHeight="1" spans="1:7">
      <c r="A23" s="28"/>
      <c r="B23" s="111"/>
      <c r="C23" s="93"/>
      <c r="D23" s="91"/>
      <c r="E23" s="91"/>
      <c r="F23" s="337"/>
      <c r="G23" s="266"/>
    </row>
    <row r="24" ht="15.9" customHeight="1" spans="1:7">
      <c r="A24" s="28"/>
      <c r="B24" s="111"/>
      <c r="C24" s="93"/>
      <c r="D24" s="91"/>
      <c r="E24" s="91"/>
      <c r="F24" s="337"/>
      <c r="G24" s="266"/>
    </row>
    <row r="25" ht="15.9" customHeight="1" spans="1:7">
      <c r="A25" s="28"/>
      <c r="B25" s="111"/>
      <c r="C25" s="93"/>
      <c r="D25" s="91"/>
      <c r="E25" s="91"/>
      <c r="F25" s="337"/>
      <c r="G25" s="266"/>
    </row>
    <row r="26" ht="15.9" customHeight="1" spans="1:7">
      <c r="A26" s="28"/>
      <c r="B26" s="111"/>
      <c r="C26" s="93"/>
      <c r="D26" s="91"/>
      <c r="E26" s="91"/>
      <c r="F26" s="337"/>
      <c r="G26" s="266"/>
    </row>
    <row r="27" ht="15.9" customHeight="1" spans="1:7">
      <c r="A27" s="28"/>
      <c r="B27" s="111"/>
      <c r="C27" s="93"/>
      <c r="D27" s="91"/>
      <c r="E27" s="91"/>
      <c r="F27" s="337"/>
      <c r="G27" s="266"/>
    </row>
    <row r="28" ht="15.9" customHeight="1" spans="1:7">
      <c r="A28" s="31" t="s">
        <v>471</v>
      </c>
      <c r="B28" s="32"/>
      <c r="C28" s="93">
        <f>SUM(C6:C8)</f>
        <v>0</v>
      </c>
      <c r="D28" s="93">
        <f t="shared" ref="D28:E28" si="1">SUM(D6:D8)</f>
        <v>0</v>
      </c>
      <c r="E28" s="93">
        <f t="shared" si="1"/>
        <v>0</v>
      </c>
      <c r="F28" s="354" t="str">
        <f>IF(OR(C28=0,C28=""),"",ROUND((E28)/C28*100,2))</f>
        <v/>
      </c>
      <c r="G28" s="266"/>
    </row>
    <row r="29" s="13" customFormat="1" ht="15.75" customHeight="1" spans="1:7">
      <c r="A29" s="34" t="str">
        <f>CONCATENATE("被评估单位填表人：",基本情况!$D$9)</f>
        <v>被评估单位填表人：</v>
      </c>
      <c r="B29" s="35"/>
      <c r="C29" s="35"/>
      <c r="D29" s="35"/>
      <c r="E29" s="36" t="str">
        <f>CONCATENATE("资产评估专业人员：",基本情况!$B$9)</f>
        <v>资产评估专业人员：</v>
      </c>
      <c r="G29" s="48"/>
    </row>
    <row r="30" s="13" customFormat="1" ht="15.75" customHeight="1" spans="1:1">
      <c r="A30" s="37" t="str">
        <f>基本情况!$A$7&amp;基本情况!$B$7</f>
        <v>填表日期：2024年9月13日</v>
      </c>
    </row>
    <row r="31" ht="15.75" customHeight="1"/>
  </sheetData>
  <mergeCells count="5">
    <mergeCell ref="A1:G1"/>
    <mergeCell ref="A2:G2"/>
    <mergeCell ref="F3:G3"/>
    <mergeCell ref="F4:G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90" zoomScaleNormal="90" workbookViewId="0">
      <selection activeCell="A1" sqref="A1:P1"/>
    </sheetView>
  </sheetViews>
  <sheetFormatPr defaultColWidth="9" defaultRowHeight="15.75" customHeight="1"/>
  <cols>
    <col min="1" max="1" width="5.66666666666667" style="13" customWidth="1"/>
    <col min="2" max="2" width="25.6666666666667" style="13" customWidth="1"/>
    <col min="3" max="3" width="6.91666666666667" style="13" customWidth="1"/>
    <col min="4" max="4" width="12.6666666666667" style="13" customWidth="1"/>
    <col min="5" max="5" width="9.66666666666667" style="13" customWidth="1"/>
    <col min="6" max="8" width="12.6666666666667" style="13" customWidth="1"/>
    <col min="9" max="9" width="8.5" style="13" customWidth="1"/>
    <col min="10" max="10" width="14.6666666666667" style="13" customWidth="1"/>
    <col min="11" max="16384" width="9" style="13"/>
  </cols>
  <sheetData>
    <row r="1" s="370" customFormat="1" ht="30" customHeight="1" spans="1:10">
      <c r="A1" s="371" t="s">
        <v>472</v>
      </c>
      <c r="B1" s="371"/>
      <c r="C1" s="371"/>
      <c r="D1" s="371"/>
      <c r="E1" s="371"/>
      <c r="F1" s="371"/>
      <c r="G1" s="371"/>
      <c r="H1" s="371"/>
      <c r="I1" s="371"/>
      <c r="J1" s="371"/>
    </row>
    <row r="2" ht="14.5" customHeight="1" spans="1:10">
      <c r="A2" s="372" t="str">
        <f>基本情况!A4&amp;基本情况!B4</f>
        <v>评估基准日：2024年9月13日</v>
      </c>
      <c r="B2" s="372"/>
      <c r="C2" s="372"/>
      <c r="D2" s="372"/>
      <c r="E2" s="372"/>
      <c r="F2" s="372"/>
      <c r="G2" s="372"/>
      <c r="H2" s="372"/>
      <c r="I2" s="372"/>
      <c r="J2" s="372"/>
    </row>
    <row r="3" customHeight="1" spans="1:10">
      <c r="A3" s="372"/>
      <c r="B3" s="372"/>
      <c r="C3" s="372"/>
      <c r="D3" s="372"/>
      <c r="E3" s="372"/>
      <c r="F3" s="372"/>
      <c r="G3" s="373"/>
      <c r="H3" s="373"/>
      <c r="I3" s="387" t="s">
        <v>473</v>
      </c>
      <c r="J3" s="387"/>
    </row>
    <row r="4" customHeight="1" spans="1:10">
      <c r="A4" s="374" t="str">
        <f>基本情况!A6&amp;基本情况!B6</f>
        <v>被评估单位：海南省农垦五指山茶业集团股份有限公司定安农产品加工厂</v>
      </c>
      <c r="H4" s="375" t="s">
        <v>377</v>
      </c>
      <c r="I4" s="375"/>
      <c r="J4" s="375"/>
    </row>
    <row r="5" s="81" customFormat="1" ht="25" customHeight="1" spans="1:10">
      <c r="A5" s="376" t="s">
        <v>378</v>
      </c>
      <c r="B5" s="376" t="s">
        <v>474</v>
      </c>
      <c r="C5" s="376" t="s">
        <v>475</v>
      </c>
      <c r="D5" s="376" t="s">
        <v>476</v>
      </c>
      <c r="E5" s="377" t="s">
        <v>477</v>
      </c>
      <c r="F5" s="376" t="s">
        <v>380</v>
      </c>
      <c r="G5" s="376" t="s">
        <v>381</v>
      </c>
      <c r="H5" s="376" t="s">
        <v>382</v>
      </c>
      <c r="I5" s="376" t="s">
        <v>383</v>
      </c>
      <c r="J5" s="376" t="s">
        <v>464</v>
      </c>
    </row>
    <row r="6" ht="15.9" customHeight="1" spans="1:10">
      <c r="A6" s="339">
        <v>1</v>
      </c>
      <c r="B6" s="378"/>
      <c r="C6" s="363" t="s">
        <v>478</v>
      </c>
      <c r="D6" s="364"/>
      <c r="E6" s="379"/>
      <c r="F6" s="364"/>
      <c r="G6" s="364"/>
      <c r="H6" s="359">
        <f>G6-F6</f>
        <v>0</v>
      </c>
      <c r="I6" s="354" t="str">
        <f>IF(OR(F6=0,F6=""),"",ROUND((H6)/F6*100,2))</f>
        <v/>
      </c>
      <c r="J6" s="386"/>
    </row>
    <row r="7" ht="15.9" customHeight="1" spans="1:10">
      <c r="A7" s="380"/>
      <c r="B7" s="381"/>
      <c r="C7" s="382"/>
      <c r="D7" s="364"/>
      <c r="E7" s="383"/>
      <c r="F7" s="359"/>
      <c r="G7" s="359"/>
      <c r="H7" s="359">
        <f t="shared" ref="H7:H27" si="0">G7-F7</f>
        <v>0</v>
      </c>
      <c r="I7" s="354" t="str">
        <f t="shared" ref="I7:I28" si="1">IF(OR(F7=0,F7=""),"",ROUND((H7)/F7*100,2))</f>
        <v/>
      </c>
      <c r="J7" s="386"/>
    </row>
    <row r="8" ht="15.9" customHeight="1" spans="1:10">
      <c r="A8" s="380"/>
      <c r="B8" s="381"/>
      <c r="C8" s="382"/>
      <c r="D8" s="364"/>
      <c r="E8" s="383"/>
      <c r="F8" s="359"/>
      <c r="G8" s="359"/>
      <c r="H8" s="359">
        <f t="shared" si="0"/>
        <v>0</v>
      </c>
      <c r="I8" s="354" t="str">
        <f t="shared" si="1"/>
        <v/>
      </c>
      <c r="J8" s="386"/>
    </row>
    <row r="9" ht="15.9" customHeight="1" spans="1:10">
      <c r="A9" s="380"/>
      <c r="B9" s="381"/>
      <c r="C9" s="382"/>
      <c r="D9" s="364"/>
      <c r="E9" s="383"/>
      <c r="F9" s="359"/>
      <c r="G9" s="359"/>
      <c r="H9" s="359">
        <f t="shared" si="0"/>
        <v>0</v>
      </c>
      <c r="I9" s="354" t="str">
        <f t="shared" si="1"/>
        <v/>
      </c>
      <c r="J9" s="386"/>
    </row>
    <row r="10" ht="15.9" customHeight="1" spans="1:10">
      <c r="A10" s="380"/>
      <c r="B10" s="381"/>
      <c r="C10" s="382"/>
      <c r="D10" s="364"/>
      <c r="E10" s="383"/>
      <c r="F10" s="359"/>
      <c r="G10" s="359"/>
      <c r="H10" s="359">
        <f t="shared" si="0"/>
        <v>0</v>
      </c>
      <c r="I10" s="354" t="str">
        <f t="shared" si="1"/>
        <v/>
      </c>
      <c r="J10" s="386"/>
    </row>
    <row r="11" ht="15.9" customHeight="1" spans="1:10">
      <c r="A11" s="380"/>
      <c r="B11" s="381"/>
      <c r="C11" s="382"/>
      <c r="D11" s="364"/>
      <c r="E11" s="383"/>
      <c r="F11" s="359"/>
      <c r="G11" s="359"/>
      <c r="H11" s="359">
        <f t="shared" si="0"/>
        <v>0</v>
      </c>
      <c r="I11" s="354" t="str">
        <f t="shared" si="1"/>
        <v/>
      </c>
      <c r="J11" s="386"/>
    </row>
    <row r="12" ht="15.9" customHeight="1" spans="1:10">
      <c r="A12" s="380"/>
      <c r="B12" s="381"/>
      <c r="C12" s="382"/>
      <c r="D12" s="364"/>
      <c r="E12" s="383"/>
      <c r="F12" s="359"/>
      <c r="G12" s="359"/>
      <c r="H12" s="359">
        <f t="shared" si="0"/>
        <v>0</v>
      </c>
      <c r="I12" s="354" t="str">
        <f t="shared" si="1"/>
        <v/>
      </c>
      <c r="J12" s="386"/>
    </row>
    <row r="13" ht="15.9" customHeight="1" spans="1:10">
      <c r="A13" s="380"/>
      <c r="B13" s="381"/>
      <c r="C13" s="382"/>
      <c r="D13" s="364"/>
      <c r="E13" s="383"/>
      <c r="F13" s="359"/>
      <c r="G13" s="359"/>
      <c r="H13" s="359">
        <f t="shared" si="0"/>
        <v>0</v>
      </c>
      <c r="I13" s="354" t="str">
        <f t="shared" si="1"/>
        <v/>
      </c>
      <c r="J13" s="386"/>
    </row>
    <row r="14" ht="15.9" customHeight="1" spans="1:10">
      <c r="A14" s="380"/>
      <c r="B14" s="381"/>
      <c r="C14" s="382"/>
      <c r="D14" s="364"/>
      <c r="E14" s="383"/>
      <c r="F14" s="359"/>
      <c r="G14" s="359"/>
      <c r="H14" s="359">
        <f t="shared" si="0"/>
        <v>0</v>
      </c>
      <c r="I14" s="354" t="str">
        <f t="shared" si="1"/>
        <v/>
      </c>
      <c r="J14" s="386"/>
    </row>
    <row r="15" ht="15.9" customHeight="1" spans="1:10">
      <c r="A15" s="380"/>
      <c r="B15" s="381"/>
      <c r="C15" s="382"/>
      <c r="D15" s="364"/>
      <c r="E15" s="383"/>
      <c r="F15" s="359"/>
      <c r="G15" s="359"/>
      <c r="H15" s="359">
        <f t="shared" si="0"/>
        <v>0</v>
      </c>
      <c r="I15" s="354" t="str">
        <f t="shared" si="1"/>
        <v/>
      </c>
      <c r="J15" s="386"/>
    </row>
    <row r="16" ht="15.9" customHeight="1" spans="1:10">
      <c r="A16" s="380"/>
      <c r="B16" s="381"/>
      <c r="C16" s="382"/>
      <c r="D16" s="364"/>
      <c r="E16" s="383"/>
      <c r="F16" s="359"/>
      <c r="G16" s="359"/>
      <c r="H16" s="359">
        <f t="shared" si="0"/>
        <v>0</v>
      </c>
      <c r="I16" s="354" t="str">
        <f t="shared" si="1"/>
        <v/>
      </c>
      <c r="J16" s="386"/>
    </row>
    <row r="17" ht="15.9" customHeight="1" spans="1:10">
      <c r="A17" s="380"/>
      <c r="B17" s="381"/>
      <c r="C17" s="382"/>
      <c r="D17" s="364"/>
      <c r="E17" s="383"/>
      <c r="F17" s="359"/>
      <c r="G17" s="359"/>
      <c r="H17" s="359">
        <f t="shared" si="0"/>
        <v>0</v>
      </c>
      <c r="I17" s="354" t="str">
        <f t="shared" si="1"/>
        <v/>
      </c>
      <c r="J17" s="386"/>
    </row>
    <row r="18" ht="15.9" customHeight="1" spans="1:10">
      <c r="A18" s="380"/>
      <c r="B18" s="381"/>
      <c r="C18" s="382"/>
      <c r="D18" s="364"/>
      <c r="E18" s="383"/>
      <c r="F18" s="359"/>
      <c r="G18" s="359"/>
      <c r="H18" s="359">
        <f t="shared" si="0"/>
        <v>0</v>
      </c>
      <c r="I18" s="354" t="str">
        <f t="shared" si="1"/>
        <v/>
      </c>
      <c r="J18" s="386"/>
    </row>
    <row r="19" ht="15.9" customHeight="1" spans="1:10">
      <c r="A19" s="380"/>
      <c r="B19" s="381"/>
      <c r="C19" s="382"/>
      <c r="D19" s="364"/>
      <c r="E19" s="383"/>
      <c r="F19" s="359"/>
      <c r="G19" s="359"/>
      <c r="H19" s="359">
        <f t="shared" si="0"/>
        <v>0</v>
      </c>
      <c r="I19" s="354" t="str">
        <f t="shared" si="1"/>
        <v/>
      </c>
      <c r="J19" s="386"/>
    </row>
    <row r="20" ht="15.9" customHeight="1" spans="1:10">
      <c r="A20" s="380"/>
      <c r="B20" s="381"/>
      <c r="C20" s="382"/>
      <c r="D20" s="364"/>
      <c r="E20" s="383"/>
      <c r="F20" s="359"/>
      <c r="G20" s="359"/>
      <c r="H20" s="359">
        <f t="shared" si="0"/>
        <v>0</v>
      </c>
      <c r="I20" s="354" t="str">
        <f t="shared" si="1"/>
        <v/>
      </c>
      <c r="J20" s="386"/>
    </row>
    <row r="21" ht="15.9" customHeight="1" spans="1:10">
      <c r="A21" s="380"/>
      <c r="B21" s="381"/>
      <c r="C21" s="382"/>
      <c r="D21" s="364"/>
      <c r="E21" s="383"/>
      <c r="F21" s="359"/>
      <c r="G21" s="359"/>
      <c r="H21" s="359">
        <f t="shared" si="0"/>
        <v>0</v>
      </c>
      <c r="I21" s="354" t="str">
        <f t="shared" si="1"/>
        <v/>
      </c>
      <c r="J21" s="386"/>
    </row>
    <row r="22" ht="15.9" customHeight="1" spans="1:10">
      <c r="A22" s="380"/>
      <c r="B22" s="381"/>
      <c r="C22" s="382"/>
      <c r="D22" s="364"/>
      <c r="E22" s="383"/>
      <c r="F22" s="359"/>
      <c r="G22" s="359"/>
      <c r="H22" s="359">
        <f t="shared" si="0"/>
        <v>0</v>
      </c>
      <c r="I22" s="354" t="str">
        <f t="shared" si="1"/>
        <v/>
      </c>
      <c r="J22" s="386"/>
    </row>
    <row r="23" ht="15.9" customHeight="1" spans="1:10">
      <c r="A23" s="380"/>
      <c r="B23" s="381"/>
      <c r="C23" s="382"/>
      <c r="D23" s="364"/>
      <c r="E23" s="383"/>
      <c r="F23" s="359"/>
      <c r="G23" s="359"/>
      <c r="H23" s="359">
        <f t="shared" si="0"/>
        <v>0</v>
      </c>
      <c r="I23" s="354" t="str">
        <f t="shared" si="1"/>
        <v/>
      </c>
      <c r="J23" s="386"/>
    </row>
    <row r="24" ht="15.9" customHeight="1" spans="1:10">
      <c r="A24" s="380"/>
      <c r="B24" s="381"/>
      <c r="C24" s="382"/>
      <c r="D24" s="364"/>
      <c r="E24" s="383"/>
      <c r="F24" s="359"/>
      <c r="G24" s="359"/>
      <c r="H24" s="359">
        <f t="shared" si="0"/>
        <v>0</v>
      </c>
      <c r="I24" s="354" t="str">
        <f t="shared" si="1"/>
        <v/>
      </c>
      <c r="J24" s="386"/>
    </row>
    <row r="25" ht="15.9" customHeight="1" spans="1:10">
      <c r="A25" s="380"/>
      <c r="B25" s="381"/>
      <c r="C25" s="382"/>
      <c r="D25" s="364"/>
      <c r="E25" s="383"/>
      <c r="F25" s="359"/>
      <c r="G25" s="359"/>
      <c r="H25" s="359">
        <f t="shared" si="0"/>
        <v>0</v>
      </c>
      <c r="I25" s="354" t="str">
        <f t="shared" si="1"/>
        <v/>
      </c>
      <c r="J25" s="386"/>
    </row>
    <row r="26" ht="15.9" customHeight="1" spans="1:10">
      <c r="A26" s="380"/>
      <c r="B26" s="381"/>
      <c r="C26" s="382"/>
      <c r="D26" s="364"/>
      <c r="E26" s="383"/>
      <c r="F26" s="359"/>
      <c r="G26" s="359"/>
      <c r="H26" s="359">
        <f t="shared" si="0"/>
        <v>0</v>
      </c>
      <c r="I26" s="354" t="str">
        <f t="shared" si="1"/>
        <v/>
      </c>
      <c r="J26" s="386"/>
    </row>
    <row r="27" ht="15.9" customHeight="1" spans="1:10">
      <c r="A27" s="380"/>
      <c r="B27" s="381"/>
      <c r="C27" s="382"/>
      <c r="D27" s="364"/>
      <c r="E27" s="383"/>
      <c r="F27" s="359"/>
      <c r="G27" s="359"/>
      <c r="H27" s="359">
        <f t="shared" si="0"/>
        <v>0</v>
      </c>
      <c r="I27" s="354" t="str">
        <f t="shared" si="1"/>
        <v/>
      </c>
      <c r="J27" s="386"/>
    </row>
    <row r="28" ht="15.9" customHeight="1" spans="1:10">
      <c r="A28" s="384" t="s">
        <v>479</v>
      </c>
      <c r="B28" s="385"/>
      <c r="C28" s="386"/>
      <c r="D28" s="359">
        <f>SUM(D6:D27)</f>
        <v>0</v>
      </c>
      <c r="E28" s="383"/>
      <c r="F28" s="359">
        <f>SUM(F6:F27)</f>
        <v>0</v>
      </c>
      <c r="G28" s="359">
        <f>SUM(G6:G27)</f>
        <v>0</v>
      </c>
      <c r="H28" s="359">
        <f>SUM(H6:H27)</f>
        <v>0</v>
      </c>
      <c r="I28" s="354" t="str">
        <f t="shared" si="1"/>
        <v/>
      </c>
      <c r="J28" s="386"/>
    </row>
    <row r="29" ht="15.9" customHeight="1" spans="1:10">
      <c r="A29" s="34" t="str">
        <f>CONCATENATE("被评估单位填表人：",基本情况!D9)</f>
        <v>被评估单位填表人：</v>
      </c>
      <c r="B29" s="35"/>
      <c r="C29" s="35"/>
      <c r="D29" s="35"/>
      <c r="F29" s="36"/>
      <c r="G29" s="36" t="str">
        <f>CONCATENATE("资产评估专业人员：",基本情况!B9)</f>
        <v>资产评估专业人员：</v>
      </c>
      <c r="H29" s="66"/>
      <c r="I29" s="66"/>
      <c r="J29" s="66"/>
    </row>
    <row r="30" ht="15.9" customHeight="1" spans="1:1">
      <c r="A30" s="37" t="str">
        <f>基本情况!A7&amp;基本情况!B7</f>
        <v>填表日期：2024年9月13日</v>
      </c>
    </row>
  </sheetData>
  <mergeCells count="5">
    <mergeCell ref="A1:J1"/>
    <mergeCell ref="A2:J2"/>
    <mergeCell ref="I3:J3"/>
    <mergeCell ref="H4:J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18.6666666666667" style="14" customWidth="1"/>
    <col min="3" max="3" width="17.1666666666667" style="14" customWidth="1"/>
    <col min="4" max="4" width="6.66666666666667" style="14" customWidth="1"/>
    <col min="5" max="5" width="12.6666666666667" style="14" customWidth="1"/>
    <col min="6" max="6" width="9.66666666666667" style="14" customWidth="1"/>
    <col min="7" max="9" width="12.6666666666667" style="14" customWidth="1"/>
    <col min="10" max="10" width="7.41666666666667" style="14" customWidth="1"/>
    <col min="11" max="11" width="8.16666666666667" style="14" customWidth="1"/>
    <col min="12" max="12" width="9" style="14"/>
    <col min="13" max="15" width="12.6666666666667" style="14" customWidth="1"/>
    <col min="16" max="16384" width="9" style="14"/>
  </cols>
  <sheetData>
    <row r="1" s="11" customFormat="1" ht="30" customHeight="1" spans="1:11">
      <c r="A1" s="15" t="s">
        <v>480</v>
      </c>
      <c r="B1" s="15"/>
      <c r="C1" s="15"/>
      <c r="D1" s="15"/>
      <c r="E1" s="15"/>
      <c r="F1" s="15"/>
      <c r="G1" s="15"/>
      <c r="H1" s="15"/>
      <c r="I1" s="15"/>
      <c r="J1" s="15"/>
      <c r="K1" s="15"/>
    </row>
    <row r="2" ht="14.5" customHeight="1" spans="1:10">
      <c r="A2" s="16" t="str">
        <f>基本情况!A4&amp;基本情况!B4</f>
        <v>评估基准日：2024年9月13日</v>
      </c>
      <c r="B2" s="16"/>
      <c r="C2" s="16"/>
      <c r="D2" s="16"/>
      <c r="E2" s="16"/>
      <c r="F2" s="16"/>
      <c r="G2" s="16"/>
      <c r="H2" s="40"/>
      <c r="I2" s="40"/>
      <c r="J2" s="40"/>
    </row>
    <row r="3" customHeight="1" spans="1:11">
      <c r="A3" s="16"/>
      <c r="B3" s="16"/>
      <c r="C3" s="16"/>
      <c r="D3" s="16"/>
      <c r="E3" s="16"/>
      <c r="F3" s="16"/>
      <c r="G3" s="16"/>
      <c r="H3" s="40"/>
      <c r="I3" s="40"/>
      <c r="J3" s="41" t="s">
        <v>481</v>
      </c>
      <c r="K3" s="41"/>
    </row>
    <row r="4" customHeight="1" spans="1:11">
      <c r="A4" s="94" t="str">
        <f>基本情况!A6&amp;基本情况!B6</f>
        <v>被评估单位：海南省农垦五指山茶业集团股份有限公司定安农产品加工厂</v>
      </c>
      <c r="J4" s="42" t="s">
        <v>377</v>
      </c>
      <c r="K4" s="42"/>
    </row>
    <row r="5" s="21" customFormat="1" ht="25" customHeight="1" spans="1:15">
      <c r="A5" s="28" t="s">
        <v>378</v>
      </c>
      <c r="B5" s="28" t="s">
        <v>482</v>
      </c>
      <c r="C5" s="28" t="s">
        <v>483</v>
      </c>
      <c r="D5" s="28" t="s">
        <v>475</v>
      </c>
      <c r="E5" s="28" t="s">
        <v>476</v>
      </c>
      <c r="F5" s="67" t="s">
        <v>484</v>
      </c>
      <c r="G5" s="28" t="s">
        <v>380</v>
      </c>
      <c r="H5" s="28" t="s">
        <v>381</v>
      </c>
      <c r="I5" s="28" t="s">
        <v>382</v>
      </c>
      <c r="J5" s="28" t="s">
        <v>383</v>
      </c>
      <c r="K5" s="28" t="s">
        <v>464</v>
      </c>
      <c r="M5" s="154" t="s">
        <v>485</v>
      </c>
      <c r="N5" s="365" t="s">
        <v>486</v>
      </c>
      <c r="O5" s="365" t="s">
        <v>487</v>
      </c>
    </row>
    <row r="6" ht="15.9" customHeight="1" spans="1:15">
      <c r="A6" s="339">
        <v>1</v>
      </c>
      <c r="B6" s="361"/>
      <c r="C6" s="362"/>
      <c r="D6" s="363" t="s">
        <v>478</v>
      </c>
      <c r="E6" s="364"/>
      <c r="F6" s="358"/>
      <c r="G6" s="364"/>
      <c r="H6" s="364"/>
      <c r="I6" s="359">
        <f>H6-G6</f>
        <v>0</v>
      </c>
      <c r="J6" s="354" t="str">
        <f>IF(OR(G6=0,G6=""),"",ROUND((I6)/G6*100,2))</f>
        <v/>
      </c>
      <c r="K6" s="266"/>
      <c r="M6" s="366"/>
      <c r="N6" s="367"/>
      <c r="O6" s="367"/>
    </row>
    <row r="7" ht="15.9" customHeight="1" spans="1:15">
      <c r="A7" s="339"/>
      <c r="B7" s="361"/>
      <c r="C7" s="279"/>
      <c r="D7" s="363"/>
      <c r="E7" s="364"/>
      <c r="F7" s="358"/>
      <c r="G7" s="359"/>
      <c r="H7" s="364"/>
      <c r="I7" s="359">
        <f t="shared" ref="I7:I27" si="0">H7-G7</f>
        <v>0</v>
      </c>
      <c r="J7" s="354" t="str">
        <f t="shared" ref="J7:J28" si="1">IF(OR(G7=0,G7=""),"",ROUND((I7)/G7*100,2))</f>
        <v/>
      </c>
      <c r="K7" s="266"/>
      <c r="M7" s="366"/>
      <c r="N7" s="367"/>
      <c r="O7" s="367"/>
    </row>
    <row r="8" ht="15.9" customHeight="1" spans="1:15">
      <c r="A8" s="339"/>
      <c r="B8" s="89"/>
      <c r="C8" s="279"/>
      <c r="D8" s="279"/>
      <c r="E8" s="364"/>
      <c r="F8" s="358"/>
      <c r="G8" s="359"/>
      <c r="H8" s="359"/>
      <c r="I8" s="359">
        <f t="shared" si="0"/>
        <v>0</v>
      </c>
      <c r="J8" s="354" t="str">
        <f t="shared" si="1"/>
        <v/>
      </c>
      <c r="K8" s="266"/>
      <c r="M8" s="366"/>
      <c r="N8" s="367"/>
      <c r="O8" s="367"/>
    </row>
    <row r="9" ht="15.9" customHeight="1" spans="1:15">
      <c r="A9" s="339"/>
      <c r="B9" s="89"/>
      <c r="C9" s="279"/>
      <c r="D9" s="279"/>
      <c r="E9" s="364"/>
      <c r="F9" s="358"/>
      <c r="G9" s="359"/>
      <c r="H9" s="359"/>
      <c r="I9" s="359">
        <f t="shared" si="0"/>
        <v>0</v>
      </c>
      <c r="J9" s="354" t="str">
        <f t="shared" si="1"/>
        <v/>
      </c>
      <c r="K9" s="266"/>
      <c r="M9" s="366"/>
      <c r="N9" s="367"/>
      <c r="O9" s="367"/>
    </row>
    <row r="10" ht="15.9" customHeight="1" spans="1:15">
      <c r="A10" s="339"/>
      <c r="B10" s="89"/>
      <c r="C10" s="279"/>
      <c r="D10" s="279"/>
      <c r="E10" s="364"/>
      <c r="F10" s="358"/>
      <c r="G10" s="359"/>
      <c r="H10" s="359"/>
      <c r="I10" s="359">
        <f t="shared" si="0"/>
        <v>0</v>
      </c>
      <c r="J10" s="354" t="str">
        <f t="shared" si="1"/>
        <v/>
      </c>
      <c r="K10" s="266"/>
      <c r="M10" s="366"/>
      <c r="N10" s="367"/>
      <c r="O10" s="367"/>
    </row>
    <row r="11" ht="15.9" customHeight="1" spans="1:15">
      <c r="A11" s="339"/>
      <c r="B11" s="89"/>
      <c r="C11" s="279"/>
      <c r="D11" s="279"/>
      <c r="E11" s="364"/>
      <c r="F11" s="358"/>
      <c r="G11" s="359"/>
      <c r="H11" s="359"/>
      <c r="I11" s="359">
        <f t="shared" si="0"/>
        <v>0</v>
      </c>
      <c r="J11" s="354" t="str">
        <f t="shared" si="1"/>
        <v/>
      </c>
      <c r="K11" s="266"/>
      <c r="M11" s="366"/>
      <c r="N11" s="367"/>
      <c r="O11" s="367"/>
    </row>
    <row r="12" ht="15.9" customHeight="1" spans="1:15">
      <c r="A12" s="339"/>
      <c r="B12" s="89"/>
      <c r="C12" s="279"/>
      <c r="D12" s="279"/>
      <c r="E12" s="364"/>
      <c r="F12" s="358"/>
      <c r="G12" s="359"/>
      <c r="H12" s="359"/>
      <c r="I12" s="359">
        <f t="shared" si="0"/>
        <v>0</v>
      </c>
      <c r="J12" s="354" t="str">
        <f t="shared" si="1"/>
        <v/>
      </c>
      <c r="K12" s="266"/>
      <c r="M12" s="366"/>
      <c r="N12" s="367"/>
      <c r="O12" s="367"/>
    </row>
    <row r="13" ht="15.9" customHeight="1" spans="1:15">
      <c r="A13" s="339"/>
      <c r="B13" s="89"/>
      <c r="C13" s="279"/>
      <c r="D13" s="279"/>
      <c r="E13" s="364"/>
      <c r="F13" s="358"/>
      <c r="G13" s="359"/>
      <c r="H13" s="359"/>
      <c r="I13" s="359">
        <f t="shared" si="0"/>
        <v>0</v>
      </c>
      <c r="J13" s="354" t="str">
        <f t="shared" si="1"/>
        <v/>
      </c>
      <c r="K13" s="266"/>
      <c r="M13" s="366"/>
      <c r="N13" s="367"/>
      <c r="O13" s="367"/>
    </row>
    <row r="14" ht="15.9" customHeight="1" spans="1:15">
      <c r="A14" s="339"/>
      <c r="B14" s="89"/>
      <c r="C14" s="279"/>
      <c r="D14" s="279"/>
      <c r="E14" s="364"/>
      <c r="F14" s="358"/>
      <c r="G14" s="359"/>
      <c r="H14" s="359"/>
      <c r="I14" s="359">
        <f t="shared" si="0"/>
        <v>0</v>
      </c>
      <c r="J14" s="354" t="str">
        <f t="shared" si="1"/>
        <v/>
      </c>
      <c r="K14" s="266"/>
      <c r="M14" s="366"/>
      <c r="N14" s="367"/>
      <c r="O14" s="367"/>
    </row>
    <row r="15" ht="15.9" customHeight="1" spans="1:15">
      <c r="A15" s="339"/>
      <c r="B15" s="89"/>
      <c r="C15" s="279"/>
      <c r="D15" s="279"/>
      <c r="E15" s="364"/>
      <c r="F15" s="358"/>
      <c r="G15" s="359"/>
      <c r="H15" s="359"/>
      <c r="I15" s="359">
        <f t="shared" si="0"/>
        <v>0</v>
      </c>
      <c r="J15" s="354" t="str">
        <f t="shared" si="1"/>
        <v/>
      </c>
      <c r="K15" s="266"/>
      <c r="M15" s="366"/>
      <c r="N15" s="367"/>
      <c r="O15" s="367"/>
    </row>
    <row r="16" ht="15.9" customHeight="1" spans="1:15">
      <c r="A16" s="339"/>
      <c r="B16" s="89"/>
      <c r="C16" s="279"/>
      <c r="D16" s="279"/>
      <c r="E16" s="364"/>
      <c r="F16" s="358"/>
      <c r="G16" s="359"/>
      <c r="H16" s="359"/>
      <c r="I16" s="359">
        <f t="shared" si="0"/>
        <v>0</v>
      </c>
      <c r="J16" s="354" t="str">
        <f t="shared" si="1"/>
        <v/>
      </c>
      <c r="K16" s="266"/>
      <c r="M16" s="366"/>
      <c r="N16" s="367"/>
      <c r="O16" s="367"/>
    </row>
    <row r="17" ht="15.9" customHeight="1" spans="1:15">
      <c r="A17" s="339"/>
      <c r="B17" s="89"/>
      <c r="C17" s="279"/>
      <c r="D17" s="279"/>
      <c r="E17" s="364"/>
      <c r="F17" s="358"/>
      <c r="G17" s="359"/>
      <c r="H17" s="359"/>
      <c r="I17" s="359">
        <f t="shared" si="0"/>
        <v>0</v>
      </c>
      <c r="J17" s="354" t="str">
        <f t="shared" si="1"/>
        <v/>
      </c>
      <c r="K17" s="266"/>
      <c r="M17" s="366"/>
      <c r="N17" s="367"/>
      <c r="O17" s="367"/>
    </row>
    <row r="18" ht="15.9" customHeight="1" spans="1:15">
      <c r="A18" s="339"/>
      <c r="B18" s="89"/>
      <c r="C18" s="279"/>
      <c r="D18" s="279"/>
      <c r="E18" s="364"/>
      <c r="F18" s="358"/>
      <c r="G18" s="359"/>
      <c r="H18" s="359"/>
      <c r="I18" s="359">
        <f t="shared" si="0"/>
        <v>0</v>
      </c>
      <c r="J18" s="354" t="str">
        <f t="shared" si="1"/>
        <v/>
      </c>
      <c r="K18" s="266"/>
      <c r="M18" s="366"/>
      <c r="N18" s="367"/>
      <c r="O18" s="367"/>
    </row>
    <row r="19" ht="15.9" customHeight="1" spans="1:15">
      <c r="A19" s="339"/>
      <c r="B19" s="89"/>
      <c r="C19" s="279"/>
      <c r="D19" s="279"/>
      <c r="E19" s="364"/>
      <c r="F19" s="358"/>
      <c r="G19" s="359"/>
      <c r="H19" s="359"/>
      <c r="I19" s="359">
        <f t="shared" si="0"/>
        <v>0</v>
      </c>
      <c r="J19" s="354" t="str">
        <f t="shared" si="1"/>
        <v/>
      </c>
      <c r="K19" s="266"/>
      <c r="M19" s="366"/>
      <c r="N19" s="367"/>
      <c r="O19" s="367"/>
    </row>
    <row r="20" ht="15.9" customHeight="1" spans="1:15">
      <c r="A20" s="339"/>
      <c r="B20" s="89"/>
      <c r="C20" s="279"/>
      <c r="D20" s="279"/>
      <c r="E20" s="364"/>
      <c r="F20" s="358"/>
      <c r="G20" s="359"/>
      <c r="H20" s="359"/>
      <c r="I20" s="359">
        <f t="shared" si="0"/>
        <v>0</v>
      </c>
      <c r="J20" s="354" t="str">
        <f t="shared" si="1"/>
        <v/>
      </c>
      <c r="K20" s="266"/>
      <c r="M20" s="366"/>
      <c r="N20" s="367"/>
      <c r="O20" s="367"/>
    </row>
    <row r="21" ht="15.9" customHeight="1" spans="1:15">
      <c r="A21" s="339"/>
      <c r="B21" s="89"/>
      <c r="C21" s="279"/>
      <c r="D21" s="279"/>
      <c r="E21" s="364"/>
      <c r="F21" s="358"/>
      <c r="G21" s="359"/>
      <c r="H21" s="359"/>
      <c r="I21" s="359">
        <f t="shared" si="0"/>
        <v>0</v>
      </c>
      <c r="J21" s="354" t="str">
        <f t="shared" si="1"/>
        <v/>
      </c>
      <c r="K21" s="266"/>
      <c r="M21" s="366"/>
      <c r="N21" s="367"/>
      <c r="O21" s="367"/>
    </row>
    <row r="22" ht="15.9" customHeight="1" spans="1:15">
      <c r="A22" s="339"/>
      <c r="B22" s="89"/>
      <c r="C22" s="279"/>
      <c r="D22" s="279"/>
      <c r="E22" s="364"/>
      <c r="F22" s="358"/>
      <c r="G22" s="359"/>
      <c r="H22" s="359"/>
      <c r="I22" s="359">
        <f t="shared" si="0"/>
        <v>0</v>
      </c>
      <c r="J22" s="354" t="str">
        <f t="shared" si="1"/>
        <v/>
      </c>
      <c r="K22" s="266"/>
      <c r="M22" s="366"/>
      <c r="N22" s="367"/>
      <c r="O22" s="367"/>
    </row>
    <row r="23" ht="15.9" customHeight="1" spans="1:15">
      <c r="A23" s="257"/>
      <c r="B23" s="89"/>
      <c r="C23" s="279"/>
      <c r="D23" s="279"/>
      <c r="E23" s="364"/>
      <c r="F23" s="358"/>
      <c r="G23" s="359"/>
      <c r="H23" s="359"/>
      <c r="I23" s="359">
        <f t="shared" si="0"/>
        <v>0</v>
      </c>
      <c r="J23" s="354" t="str">
        <f t="shared" si="1"/>
        <v/>
      </c>
      <c r="K23" s="266"/>
      <c r="M23" s="366"/>
      <c r="N23" s="367"/>
      <c r="O23" s="367"/>
    </row>
    <row r="24" ht="15.9" customHeight="1" spans="1:15">
      <c r="A24" s="257"/>
      <c r="B24" s="89"/>
      <c r="C24" s="279"/>
      <c r="D24" s="279"/>
      <c r="E24" s="364"/>
      <c r="F24" s="358"/>
      <c r="G24" s="359"/>
      <c r="H24" s="359"/>
      <c r="I24" s="359">
        <f t="shared" si="0"/>
        <v>0</v>
      </c>
      <c r="J24" s="354" t="str">
        <f t="shared" si="1"/>
        <v/>
      </c>
      <c r="K24" s="266"/>
      <c r="M24" s="366"/>
      <c r="N24" s="367"/>
      <c r="O24" s="367"/>
    </row>
    <row r="25" ht="15.9" customHeight="1" spans="1:15">
      <c r="A25" s="257"/>
      <c r="B25" s="89"/>
      <c r="C25" s="279"/>
      <c r="D25" s="279"/>
      <c r="E25" s="364"/>
      <c r="F25" s="358"/>
      <c r="G25" s="359"/>
      <c r="H25" s="359"/>
      <c r="I25" s="359">
        <f t="shared" si="0"/>
        <v>0</v>
      </c>
      <c r="J25" s="354" t="str">
        <f t="shared" si="1"/>
        <v/>
      </c>
      <c r="K25" s="266"/>
      <c r="M25" s="366"/>
      <c r="N25" s="367"/>
      <c r="O25" s="367"/>
    </row>
    <row r="26" ht="15.9" customHeight="1" spans="1:15">
      <c r="A26" s="257"/>
      <c r="B26" s="89"/>
      <c r="C26" s="279"/>
      <c r="D26" s="279"/>
      <c r="E26" s="364"/>
      <c r="F26" s="358"/>
      <c r="G26" s="359"/>
      <c r="H26" s="359"/>
      <c r="I26" s="359">
        <f t="shared" si="0"/>
        <v>0</v>
      </c>
      <c r="J26" s="354" t="str">
        <f t="shared" si="1"/>
        <v/>
      </c>
      <c r="K26" s="266"/>
      <c r="M26" s="366"/>
      <c r="N26" s="367"/>
      <c r="O26" s="367"/>
    </row>
    <row r="27" ht="15.9" customHeight="1" spans="1:15">
      <c r="A27" s="257"/>
      <c r="B27" s="89"/>
      <c r="C27" s="279"/>
      <c r="D27" s="279"/>
      <c r="E27" s="364"/>
      <c r="F27" s="358"/>
      <c r="G27" s="359"/>
      <c r="H27" s="359"/>
      <c r="I27" s="359">
        <f t="shared" si="0"/>
        <v>0</v>
      </c>
      <c r="J27" s="354" t="str">
        <f t="shared" si="1"/>
        <v/>
      </c>
      <c r="K27" s="266"/>
      <c r="M27" s="366"/>
      <c r="N27" s="367"/>
      <c r="O27" s="367"/>
    </row>
    <row r="28" ht="15.9" customHeight="1" spans="1:15">
      <c r="A28" s="262" t="s">
        <v>471</v>
      </c>
      <c r="B28" s="263"/>
      <c r="C28" s="266"/>
      <c r="D28" s="266"/>
      <c r="E28" s="91">
        <f>SUM(E6:E27)</f>
        <v>0</v>
      </c>
      <c r="F28" s="358"/>
      <c r="G28" s="91">
        <f>SUM(G6:G27)</f>
        <v>0</v>
      </c>
      <c r="H28" s="91">
        <f>SUM(H6:H27)</f>
        <v>0</v>
      </c>
      <c r="I28" s="91">
        <f>SUM(I6:I27)</f>
        <v>0</v>
      </c>
      <c r="J28" s="354" t="str">
        <f t="shared" si="1"/>
        <v/>
      </c>
      <c r="K28" s="266"/>
      <c r="M28" s="368"/>
      <c r="N28" s="369"/>
      <c r="O28" s="369"/>
    </row>
    <row r="29" s="13" customFormat="1" customHeight="1" spans="1:10">
      <c r="A29" s="34" t="str">
        <f>CONCATENATE("被评估单位填表人：",基本情况!D9)</f>
        <v>被评估单位填表人：</v>
      </c>
      <c r="B29" s="35"/>
      <c r="C29" s="35"/>
      <c r="D29" s="35"/>
      <c r="F29" s="36"/>
      <c r="G29" s="66"/>
      <c r="H29" s="145" t="str">
        <f>CONCATENATE("资产评估专业人员：",基本情况!B9)</f>
        <v>资产评估专业人员：</v>
      </c>
      <c r="I29" s="66"/>
      <c r="J29" s="66"/>
    </row>
    <row r="30" s="13" customFormat="1" customHeight="1" spans="1:1">
      <c r="A30" s="37" t="str">
        <f>基本情况!A7&amp;基本情况!B7</f>
        <v>填表日期：2024年9月13日</v>
      </c>
    </row>
  </sheetData>
  <mergeCells count="5">
    <mergeCell ref="A1:K1"/>
    <mergeCell ref="A2:J2"/>
    <mergeCell ref="J3:K3"/>
    <mergeCell ref="J4:K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workbookViewId="0">
      <selection activeCell="A1" sqref="A1:P1"/>
    </sheetView>
  </sheetViews>
  <sheetFormatPr defaultColWidth="9" defaultRowHeight="15.75" customHeight="1"/>
  <cols>
    <col min="1" max="1" width="5.66666666666667" style="14" customWidth="1"/>
    <col min="2" max="2" width="18.6666666666667" style="14" customWidth="1"/>
    <col min="3" max="3" width="14.9166666666667" style="14" customWidth="1"/>
    <col min="4" max="4" width="6.5" style="14" customWidth="1"/>
    <col min="5" max="5" width="11.1666666666667" style="14" customWidth="1"/>
    <col min="6" max="6" width="12.1666666666667" style="14" customWidth="1"/>
    <col min="7" max="9" width="12.5833333333333" style="14" customWidth="1"/>
    <col min="10" max="10" width="8.66666666666667" style="14" customWidth="1"/>
    <col min="11" max="16384" width="9" style="14"/>
  </cols>
  <sheetData>
    <row r="1" s="11" customFormat="1" ht="30" customHeight="1" spans="1:11">
      <c r="A1" s="15" t="s">
        <v>488</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16"/>
      <c r="H2" s="40"/>
      <c r="I2" s="40"/>
      <c r="J2" s="40"/>
      <c r="K2" s="40"/>
    </row>
    <row r="3" customHeight="1" spans="1:11">
      <c r="A3" s="16"/>
      <c r="B3" s="16"/>
      <c r="C3" s="16"/>
      <c r="D3" s="16"/>
      <c r="E3" s="16"/>
      <c r="F3" s="16"/>
      <c r="G3" s="16"/>
      <c r="H3" s="40"/>
      <c r="I3" s="40"/>
      <c r="J3" s="40"/>
      <c r="K3" s="41" t="s">
        <v>489</v>
      </c>
    </row>
    <row r="4" customHeight="1" spans="1:11">
      <c r="A4" s="94" t="str">
        <f>基本情况!A6&amp;基本情况!B6</f>
        <v>被评估单位：海南省农垦五指山茶业集团股份有限公司定安农产品加工厂</v>
      </c>
      <c r="K4" s="42" t="s">
        <v>377</v>
      </c>
    </row>
    <row r="5" s="21" customFormat="1" ht="25" customHeight="1" spans="1:11">
      <c r="A5" s="28" t="s">
        <v>378</v>
      </c>
      <c r="B5" s="28" t="s">
        <v>490</v>
      </c>
      <c r="C5" s="28" t="s">
        <v>491</v>
      </c>
      <c r="D5" s="28" t="s">
        <v>475</v>
      </c>
      <c r="E5" s="28" t="s">
        <v>476</v>
      </c>
      <c r="F5" s="28" t="s">
        <v>492</v>
      </c>
      <c r="G5" s="28" t="s">
        <v>380</v>
      </c>
      <c r="H5" s="28" t="s">
        <v>381</v>
      </c>
      <c r="I5" s="28" t="s">
        <v>382</v>
      </c>
      <c r="J5" s="28" t="s">
        <v>383</v>
      </c>
      <c r="K5" s="28" t="s">
        <v>464</v>
      </c>
    </row>
    <row r="6" ht="15.9" customHeight="1" spans="1:11">
      <c r="A6" s="348">
        <v>1</v>
      </c>
      <c r="B6" s="89"/>
      <c r="C6" s="89"/>
      <c r="D6" s="146" t="s">
        <v>478</v>
      </c>
      <c r="E6" s="91"/>
      <c r="F6" s="358"/>
      <c r="G6" s="359"/>
      <c r="H6" s="359"/>
      <c r="I6" s="359">
        <f>H6-G6</f>
        <v>0</v>
      </c>
      <c r="J6" s="88" t="str">
        <f>IF(OR(G6=0,G6=""),"",ROUND((I6)/G6*100,2))</f>
        <v/>
      </c>
      <c r="K6" s="266"/>
    </row>
    <row r="7" ht="15.9" customHeight="1" spans="1:11">
      <c r="A7" s="348"/>
      <c r="B7" s="89"/>
      <c r="C7" s="89"/>
      <c r="D7" s="146"/>
      <c r="E7" s="91"/>
      <c r="F7" s="358"/>
      <c r="G7" s="359"/>
      <c r="H7" s="359"/>
      <c r="I7" s="359">
        <f t="shared" ref="I7:I27" si="0">H7-G7</f>
        <v>0</v>
      </c>
      <c r="J7" s="88" t="str">
        <f t="shared" ref="J7:J28" si="1">IF(OR(G7=0,G7=""),"",ROUND((I7)/G7*100,2))</f>
        <v/>
      </c>
      <c r="K7" s="266"/>
    </row>
    <row r="8" ht="15.9" customHeight="1" spans="1:11">
      <c r="A8" s="348"/>
      <c r="B8" s="89"/>
      <c r="C8" s="89"/>
      <c r="D8" s="146"/>
      <c r="E8" s="91"/>
      <c r="F8" s="358"/>
      <c r="G8" s="359"/>
      <c r="H8" s="359"/>
      <c r="I8" s="359">
        <f t="shared" si="0"/>
        <v>0</v>
      </c>
      <c r="J8" s="88" t="str">
        <f t="shared" si="1"/>
        <v/>
      </c>
      <c r="K8" s="266"/>
    </row>
    <row r="9" ht="15.9" customHeight="1" spans="1:11">
      <c r="A9" s="348"/>
      <c r="B9" s="89"/>
      <c r="C9" s="89"/>
      <c r="D9" s="146"/>
      <c r="E9" s="91"/>
      <c r="F9" s="358"/>
      <c r="G9" s="359"/>
      <c r="H9" s="359"/>
      <c r="I9" s="359">
        <f t="shared" si="0"/>
        <v>0</v>
      </c>
      <c r="J9" s="88" t="str">
        <f t="shared" si="1"/>
        <v/>
      </c>
      <c r="K9" s="266"/>
    </row>
    <row r="10" ht="15.9" customHeight="1" spans="1:11">
      <c r="A10" s="348"/>
      <c r="B10" s="89"/>
      <c r="C10" s="89"/>
      <c r="D10" s="146"/>
      <c r="E10" s="91"/>
      <c r="F10" s="358"/>
      <c r="G10" s="359"/>
      <c r="H10" s="359"/>
      <c r="I10" s="359">
        <f t="shared" si="0"/>
        <v>0</v>
      </c>
      <c r="J10" s="88" t="str">
        <f t="shared" si="1"/>
        <v/>
      </c>
      <c r="K10" s="266"/>
    </row>
    <row r="11" ht="15.9" customHeight="1" spans="1:11">
      <c r="A11" s="348"/>
      <c r="B11" s="89"/>
      <c r="C11" s="89"/>
      <c r="D11" s="146"/>
      <c r="E11" s="91"/>
      <c r="F11" s="358"/>
      <c r="G11" s="359"/>
      <c r="H11" s="359"/>
      <c r="I11" s="359">
        <f t="shared" si="0"/>
        <v>0</v>
      </c>
      <c r="J11" s="88" t="str">
        <f t="shared" si="1"/>
        <v/>
      </c>
      <c r="K11" s="266"/>
    </row>
    <row r="12" ht="15.9" customHeight="1" spans="1:11">
      <c r="A12" s="348"/>
      <c r="B12" s="89"/>
      <c r="C12" s="89"/>
      <c r="D12" s="146"/>
      <c r="E12" s="91"/>
      <c r="F12" s="358"/>
      <c r="G12" s="359"/>
      <c r="H12" s="359"/>
      <c r="I12" s="359">
        <f t="shared" si="0"/>
        <v>0</v>
      </c>
      <c r="J12" s="88" t="str">
        <f t="shared" si="1"/>
        <v/>
      </c>
      <c r="K12" s="266"/>
    </row>
    <row r="13" ht="15.9" customHeight="1" spans="1:11">
      <c r="A13" s="348"/>
      <c r="B13" s="89"/>
      <c r="C13" s="89"/>
      <c r="D13" s="146"/>
      <c r="E13" s="91"/>
      <c r="F13" s="358"/>
      <c r="G13" s="359"/>
      <c r="H13" s="359"/>
      <c r="I13" s="359">
        <f t="shared" si="0"/>
        <v>0</v>
      </c>
      <c r="J13" s="88" t="str">
        <f t="shared" si="1"/>
        <v/>
      </c>
      <c r="K13" s="266"/>
    </row>
    <row r="14" ht="15.9" customHeight="1" spans="1:11">
      <c r="A14" s="348"/>
      <c r="B14" s="89"/>
      <c r="C14" s="89"/>
      <c r="D14" s="146"/>
      <c r="E14" s="91"/>
      <c r="F14" s="358"/>
      <c r="G14" s="359"/>
      <c r="H14" s="359"/>
      <c r="I14" s="359">
        <f t="shared" si="0"/>
        <v>0</v>
      </c>
      <c r="J14" s="88" t="str">
        <f t="shared" si="1"/>
        <v/>
      </c>
      <c r="K14" s="266"/>
    </row>
    <row r="15" ht="15.9" customHeight="1" spans="1:11">
      <c r="A15" s="348"/>
      <c r="B15" s="89"/>
      <c r="C15" s="89"/>
      <c r="D15" s="146"/>
      <c r="E15" s="91"/>
      <c r="F15" s="358"/>
      <c r="G15" s="359"/>
      <c r="H15" s="359"/>
      <c r="I15" s="359">
        <f t="shared" si="0"/>
        <v>0</v>
      </c>
      <c r="J15" s="88" t="str">
        <f t="shared" si="1"/>
        <v/>
      </c>
      <c r="K15" s="266"/>
    </row>
    <row r="16" ht="15.9" customHeight="1" spans="1:11">
      <c r="A16" s="348"/>
      <c r="B16" s="89"/>
      <c r="C16" s="89"/>
      <c r="D16" s="146"/>
      <c r="E16" s="91"/>
      <c r="F16" s="358"/>
      <c r="G16" s="359"/>
      <c r="H16" s="359"/>
      <c r="I16" s="359">
        <f t="shared" si="0"/>
        <v>0</v>
      </c>
      <c r="J16" s="88" t="str">
        <f t="shared" si="1"/>
        <v/>
      </c>
      <c r="K16" s="266"/>
    </row>
    <row r="17" ht="15.9" customHeight="1" spans="1:11">
      <c r="A17" s="348"/>
      <c r="B17" s="89"/>
      <c r="C17" s="89"/>
      <c r="D17" s="146"/>
      <c r="E17" s="91"/>
      <c r="F17" s="358"/>
      <c r="G17" s="359"/>
      <c r="H17" s="359"/>
      <c r="I17" s="359">
        <f t="shared" si="0"/>
        <v>0</v>
      </c>
      <c r="J17" s="88" t="str">
        <f t="shared" si="1"/>
        <v/>
      </c>
      <c r="K17" s="266"/>
    </row>
    <row r="18" ht="15.9" customHeight="1" spans="1:11">
      <c r="A18" s="348"/>
      <c r="B18" s="89"/>
      <c r="C18" s="89"/>
      <c r="D18" s="146"/>
      <c r="E18" s="91"/>
      <c r="F18" s="358"/>
      <c r="G18" s="359"/>
      <c r="H18" s="359"/>
      <c r="I18" s="359">
        <f t="shared" si="0"/>
        <v>0</v>
      </c>
      <c r="J18" s="88" t="str">
        <f t="shared" si="1"/>
        <v/>
      </c>
      <c r="K18" s="266"/>
    </row>
    <row r="19" ht="15.9" customHeight="1" spans="1:11">
      <c r="A19" s="348"/>
      <c r="B19" s="89"/>
      <c r="C19" s="89"/>
      <c r="D19" s="146"/>
      <c r="E19" s="91"/>
      <c r="F19" s="358"/>
      <c r="G19" s="359"/>
      <c r="H19" s="359"/>
      <c r="I19" s="359">
        <f t="shared" si="0"/>
        <v>0</v>
      </c>
      <c r="J19" s="88" t="str">
        <f t="shared" si="1"/>
        <v/>
      </c>
      <c r="K19" s="266"/>
    </row>
    <row r="20" ht="15.9" customHeight="1" spans="1:11">
      <c r="A20" s="348"/>
      <c r="B20" s="89"/>
      <c r="C20" s="89"/>
      <c r="D20" s="146"/>
      <c r="E20" s="91"/>
      <c r="F20" s="358"/>
      <c r="G20" s="359"/>
      <c r="H20" s="359"/>
      <c r="I20" s="359">
        <f t="shared" si="0"/>
        <v>0</v>
      </c>
      <c r="J20" s="88" t="str">
        <f t="shared" si="1"/>
        <v/>
      </c>
      <c r="K20" s="266"/>
    </row>
    <row r="21" ht="15.9" customHeight="1" spans="1:11">
      <c r="A21" s="348"/>
      <c r="B21" s="89"/>
      <c r="C21" s="89"/>
      <c r="D21" s="146"/>
      <c r="E21" s="91"/>
      <c r="F21" s="358"/>
      <c r="G21" s="359"/>
      <c r="H21" s="359"/>
      <c r="I21" s="359">
        <f t="shared" si="0"/>
        <v>0</v>
      </c>
      <c r="J21" s="88" t="str">
        <f t="shared" si="1"/>
        <v/>
      </c>
      <c r="K21" s="266"/>
    </row>
    <row r="22" ht="15.9" customHeight="1" spans="1:11">
      <c r="A22" s="348"/>
      <c r="B22" s="89"/>
      <c r="C22" s="89"/>
      <c r="D22" s="146"/>
      <c r="E22" s="91"/>
      <c r="F22" s="358"/>
      <c r="G22" s="359"/>
      <c r="H22" s="359"/>
      <c r="I22" s="359">
        <f t="shared" si="0"/>
        <v>0</v>
      </c>
      <c r="J22" s="88" t="str">
        <f t="shared" si="1"/>
        <v/>
      </c>
      <c r="K22" s="266"/>
    </row>
    <row r="23" ht="15.9" customHeight="1" spans="1:11">
      <c r="A23" s="348"/>
      <c r="B23" s="89"/>
      <c r="C23" s="89"/>
      <c r="D23" s="146"/>
      <c r="E23" s="91"/>
      <c r="F23" s="358"/>
      <c r="G23" s="359"/>
      <c r="H23" s="359"/>
      <c r="I23" s="359">
        <f t="shared" si="0"/>
        <v>0</v>
      </c>
      <c r="J23" s="88" t="str">
        <f t="shared" si="1"/>
        <v/>
      </c>
      <c r="K23" s="266"/>
    </row>
    <row r="24" ht="15.9" customHeight="1" spans="1:11">
      <c r="A24" s="348"/>
      <c r="B24" s="89"/>
      <c r="C24" s="89"/>
      <c r="D24" s="146"/>
      <c r="E24" s="91"/>
      <c r="F24" s="358"/>
      <c r="G24" s="359"/>
      <c r="H24" s="359"/>
      <c r="I24" s="359">
        <f t="shared" si="0"/>
        <v>0</v>
      </c>
      <c r="J24" s="88" t="str">
        <f t="shared" si="1"/>
        <v/>
      </c>
      <c r="K24" s="266"/>
    </row>
    <row r="25" ht="15.9" customHeight="1" spans="1:11">
      <c r="A25" s="348"/>
      <c r="B25" s="89"/>
      <c r="C25" s="89"/>
      <c r="D25" s="146"/>
      <c r="E25" s="91"/>
      <c r="F25" s="358"/>
      <c r="G25" s="359"/>
      <c r="H25" s="359"/>
      <c r="I25" s="359">
        <f t="shared" si="0"/>
        <v>0</v>
      </c>
      <c r="J25" s="88" t="str">
        <f t="shared" si="1"/>
        <v/>
      </c>
      <c r="K25" s="266"/>
    </row>
    <row r="26" ht="15.9" customHeight="1" spans="1:11">
      <c r="A26" s="348"/>
      <c r="B26" s="89"/>
      <c r="C26" s="89"/>
      <c r="D26" s="146"/>
      <c r="E26" s="91"/>
      <c r="F26" s="358"/>
      <c r="G26" s="359"/>
      <c r="H26" s="359"/>
      <c r="I26" s="359">
        <f t="shared" si="0"/>
        <v>0</v>
      </c>
      <c r="J26" s="88" t="str">
        <f t="shared" si="1"/>
        <v/>
      </c>
      <c r="K26" s="266"/>
    </row>
    <row r="27" ht="15.9" customHeight="1" spans="1:11">
      <c r="A27" s="348"/>
      <c r="B27" s="89"/>
      <c r="C27" s="89"/>
      <c r="D27" s="146"/>
      <c r="E27" s="91"/>
      <c r="F27" s="358"/>
      <c r="G27" s="359"/>
      <c r="H27" s="359"/>
      <c r="I27" s="359">
        <f t="shared" si="0"/>
        <v>0</v>
      </c>
      <c r="J27" s="88" t="str">
        <f t="shared" si="1"/>
        <v/>
      </c>
      <c r="K27" s="266"/>
    </row>
    <row r="28" ht="15.9" customHeight="1" spans="1:11">
      <c r="A28" s="262" t="s">
        <v>493</v>
      </c>
      <c r="B28" s="263"/>
      <c r="C28" s="266"/>
      <c r="D28" s="266"/>
      <c r="E28" s="91">
        <f>SUM(E6:E27)</f>
        <v>0</v>
      </c>
      <c r="F28" s="360"/>
      <c r="G28" s="91">
        <f>SUM(G6:G27)</f>
        <v>0</v>
      </c>
      <c r="H28" s="91">
        <f>SUM(H6:H27)</f>
        <v>0</v>
      </c>
      <c r="I28" s="91">
        <f>SUM(I6:I27)</f>
        <v>0</v>
      </c>
      <c r="J28" s="88" t="str">
        <f t="shared" si="1"/>
        <v/>
      </c>
      <c r="K28" s="266"/>
    </row>
    <row r="29" s="13" customFormat="1" customHeight="1" spans="1:10">
      <c r="A29" s="34" t="str">
        <f>CONCATENATE("被评估单位填表人：",基本情况!$D$9)</f>
        <v>被评估单位填表人：</v>
      </c>
      <c r="B29" s="35"/>
      <c r="C29" s="35"/>
      <c r="D29" s="35"/>
      <c r="F29" s="65"/>
      <c r="G29" s="48"/>
      <c r="H29" s="145" t="str">
        <f>CONCATENATE("资产评估专业人员：",基本情况!$B$9)</f>
        <v>资产评估专业人员：</v>
      </c>
      <c r="I29" s="48"/>
      <c r="J29" s="48"/>
    </row>
    <row r="30" s="13" customFormat="1" customHeight="1" spans="1:1">
      <c r="A30" s="37" t="str">
        <f>基本情况!$A$7&amp;基本情况!$B$7</f>
        <v>填表日期：2024年9月13日</v>
      </c>
    </row>
  </sheetData>
  <mergeCells count="3">
    <mergeCell ref="A1:K1"/>
    <mergeCell ref="A2:K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494</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495</v>
      </c>
    </row>
    <row r="4" customHeight="1" spans="1:6">
      <c r="A4" s="18" t="str">
        <f>基本情况!A6&amp;基本情况!B6</f>
        <v>被评估单位：海南省农垦五指山茶业集团股份有限公司定安农产品加工厂</v>
      </c>
      <c r="B4" s="18"/>
      <c r="C4" s="18"/>
      <c r="F4" s="19" t="s">
        <v>3</v>
      </c>
    </row>
    <row r="5" s="12" customFormat="1" ht="25" customHeight="1" spans="1:21">
      <c r="A5" s="20" t="s">
        <v>439</v>
      </c>
      <c r="B5" s="20" t="s">
        <v>440</v>
      </c>
      <c r="C5" s="20" t="s">
        <v>441</v>
      </c>
      <c r="D5" s="20" t="s">
        <v>442</v>
      </c>
      <c r="E5" s="86" t="s">
        <v>382</v>
      </c>
      <c r="F5" s="20" t="s">
        <v>444</v>
      </c>
      <c r="G5" s="21"/>
      <c r="H5" s="21"/>
      <c r="I5" s="21"/>
      <c r="J5" s="21"/>
      <c r="K5" s="21"/>
      <c r="L5" s="21"/>
      <c r="M5" s="21"/>
      <c r="N5" s="21"/>
      <c r="O5" s="21"/>
      <c r="P5" s="21"/>
      <c r="Q5" s="21"/>
      <c r="R5" s="21"/>
      <c r="S5" s="21"/>
      <c r="T5" s="21"/>
      <c r="U5" s="21"/>
    </row>
    <row r="6" ht="15.9" customHeight="1" spans="1:6">
      <c r="A6" s="331" t="s">
        <v>496</v>
      </c>
      <c r="B6" s="353" t="s">
        <v>497</v>
      </c>
      <c r="C6" s="93">
        <f>'3-2-1交易性-股票'!G28</f>
        <v>0</v>
      </c>
      <c r="D6" s="91">
        <f>'3-2-1交易性-股票'!I28</f>
        <v>0</v>
      </c>
      <c r="E6" s="91">
        <f>D6-C6</f>
        <v>0</v>
      </c>
      <c r="F6" s="354" t="str">
        <f>IF(OR(C6=0,C6=""),"",ROUND((E6)/C6*100,2))</f>
        <v/>
      </c>
    </row>
    <row r="7" ht="15.9" customHeight="1" spans="1:6">
      <c r="A7" s="331" t="s">
        <v>498</v>
      </c>
      <c r="B7" s="353" t="s">
        <v>499</v>
      </c>
      <c r="C7" s="93">
        <f>'3-2-2交易性-债券'!H28</f>
        <v>0</v>
      </c>
      <c r="D7" s="93">
        <f>'3-2-2交易性-债券'!I28</f>
        <v>0</v>
      </c>
      <c r="E7" s="91">
        <f>D7-C7</f>
        <v>0</v>
      </c>
      <c r="F7" s="354" t="str">
        <f>IF(OR(C7=0,C7=""),"",ROUND((E7)/C7*100,2))</f>
        <v/>
      </c>
    </row>
    <row r="8" ht="15.9" customHeight="1" spans="1:6">
      <c r="A8" s="331" t="s">
        <v>500</v>
      </c>
      <c r="B8" s="353" t="s">
        <v>501</v>
      </c>
      <c r="C8" s="93">
        <f>'3-2-3交易性-基金'!G29</f>
        <v>0</v>
      </c>
      <c r="D8" s="91">
        <f>'3-2-3交易性-基金'!I29</f>
        <v>0</v>
      </c>
      <c r="E8" s="91">
        <f>D8-C8</f>
        <v>0</v>
      </c>
      <c r="F8" s="354" t="str">
        <f>IF(OR(C8=0,C8=""),"",ROUND((E8)/C8*100,2))</f>
        <v/>
      </c>
    </row>
    <row r="9" ht="15.9" customHeight="1" spans="1:6">
      <c r="A9" s="331"/>
      <c r="B9" s="331"/>
      <c r="C9" s="93"/>
      <c r="D9" s="91"/>
      <c r="E9" s="91"/>
      <c r="F9" s="91"/>
    </row>
    <row r="10" ht="15.9" customHeight="1" spans="1:6">
      <c r="A10" s="146"/>
      <c r="B10" s="266"/>
      <c r="C10" s="93"/>
      <c r="D10" s="91"/>
      <c r="E10" s="91"/>
      <c r="F10" s="91"/>
    </row>
    <row r="11" ht="15.9" customHeight="1" spans="1:6">
      <c r="A11" s="146"/>
      <c r="B11" s="266"/>
      <c r="C11" s="93"/>
      <c r="D11" s="91"/>
      <c r="E11" s="91"/>
      <c r="F11" s="91"/>
    </row>
    <row r="12" ht="15.9" customHeight="1" spans="1:6">
      <c r="A12" s="146"/>
      <c r="B12" s="266"/>
      <c r="C12" s="93"/>
      <c r="D12" s="91"/>
      <c r="E12" s="91"/>
      <c r="F12" s="91"/>
    </row>
    <row r="13" ht="15.9" customHeight="1" spans="1:6">
      <c r="A13" s="146"/>
      <c r="B13" s="266"/>
      <c r="C13" s="93"/>
      <c r="D13" s="91"/>
      <c r="E13" s="91"/>
      <c r="F13" s="91"/>
    </row>
    <row r="14" ht="15.9" customHeight="1" spans="1:6">
      <c r="A14" s="146"/>
      <c r="B14" s="266"/>
      <c r="C14" s="93"/>
      <c r="D14" s="91"/>
      <c r="E14" s="91"/>
      <c r="F14" s="91"/>
    </row>
    <row r="15" ht="15.9" customHeight="1" spans="1:6">
      <c r="A15" s="146"/>
      <c r="B15" s="266"/>
      <c r="C15" s="93"/>
      <c r="D15" s="91"/>
      <c r="E15" s="91"/>
      <c r="F15" s="91"/>
    </row>
    <row r="16" ht="15.9" customHeight="1" spans="1:6">
      <c r="A16" s="146"/>
      <c r="B16" s="266"/>
      <c r="C16" s="93"/>
      <c r="D16" s="91"/>
      <c r="E16" s="91"/>
      <c r="F16" s="91"/>
    </row>
    <row r="17" ht="15.9" customHeight="1" spans="1:6">
      <c r="A17" s="146"/>
      <c r="B17" s="266"/>
      <c r="C17" s="93"/>
      <c r="D17" s="91"/>
      <c r="E17" s="91"/>
      <c r="F17" s="91"/>
    </row>
    <row r="18" ht="15.9" customHeight="1" spans="1:6">
      <c r="A18" s="146"/>
      <c r="B18" s="266"/>
      <c r="C18" s="93"/>
      <c r="D18" s="91"/>
      <c r="E18" s="91"/>
      <c r="F18" s="91"/>
    </row>
    <row r="19" ht="15.9" customHeight="1" spans="1:6">
      <c r="A19" s="146"/>
      <c r="B19" s="266"/>
      <c r="C19" s="93"/>
      <c r="D19" s="91"/>
      <c r="E19" s="91"/>
      <c r="F19" s="91"/>
    </row>
    <row r="20" ht="15.9" customHeight="1" spans="1:6">
      <c r="A20" s="146"/>
      <c r="B20" s="266"/>
      <c r="C20" s="93"/>
      <c r="D20" s="91"/>
      <c r="E20" s="91"/>
      <c r="F20" s="91"/>
    </row>
    <row r="21" ht="15.9" customHeight="1" spans="1:6">
      <c r="A21" s="146"/>
      <c r="B21" s="266"/>
      <c r="C21" s="93"/>
      <c r="D21" s="91"/>
      <c r="E21" s="91"/>
      <c r="F21" s="91"/>
    </row>
    <row r="22" ht="15.9" customHeight="1" spans="1:6">
      <c r="A22" s="146"/>
      <c r="B22" s="266"/>
      <c r="C22" s="93"/>
      <c r="D22" s="91"/>
      <c r="E22" s="91"/>
      <c r="F22" s="91"/>
    </row>
    <row r="23" ht="15.9" customHeight="1" spans="1:6">
      <c r="A23" s="146"/>
      <c r="B23" s="266"/>
      <c r="C23" s="93"/>
      <c r="D23" s="91"/>
      <c r="E23" s="91"/>
      <c r="F23" s="91"/>
    </row>
    <row r="24" ht="15.9" customHeight="1" spans="1:6">
      <c r="A24" s="146"/>
      <c r="B24" s="266"/>
      <c r="C24" s="93"/>
      <c r="D24" s="91"/>
      <c r="E24" s="91"/>
      <c r="F24" s="91"/>
    </row>
    <row r="25" ht="15.9" customHeight="1" spans="1:6">
      <c r="A25" s="146"/>
      <c r="B25" s="266"/>
      <c r="C25" s="93"/>
      <c r="D25" s="91"/>
      <c r="E25" s="91"/>
      <c r="F25" s="91"/>
    </row>
    <row r="26" ht="15.9" customHeight="1" spans="1:6">
      <c r="A26" s="146"/>
      <c r="B26" s="266"/>
      <c r="C26" s="93"/>
      <c r="D26" s="91"/>
      <c r="E26" s="91"/>
      <c r="F26" s="91"/>
    </row>
    <row r="27" ht="15.9" customHeight="1" spans="1:6">
      <c r="A27" s="146"/>
      <c r="B27" s="266"/>
      <c r="C27" s="93"/>
      <c r="D27" s="91"/>
      <c r="E27" s="91"/>
      <c r="F27" s="91"/>
    </row>
    <row r="28" ht="15.9" customHeight="1" spans="1:6">
      <c r="A28" s="355" t="s">
        <v>471</v>
      </c>
      <c r="B28" s="356"/>
      <c r="C28" s="93">
        <f>SUM(C6:C8)</f>
        <v>0</v>
      </c>
      <c r="D28" s="93">
        <f>SUM(D6:D8)</f>
        <v>0</v>
      </c>
      <c r="E28" s="93">
        <f>SUM(E6:E8)</f>
        <v>0</v>
      </c>
      <c r="F28" s="354" t="str">
        <f>IF(OR(C28=0,C28=""),"",ROUND((E28)/C28*100,2))</f>
        <v/>
      </c>
    </row>
    <row r="29" ht="15.9" customHeight="1" spans="1:6">
      <c r="A29" s="357" t="str">
        <f>CONCATENATE("被评估单位填表人：",基本情况!$D$9)</f>
        <v>被评估单位填表人：</v>
      </c>
      <c r="D29" s="145" t="s">
        <v>502</v>
      </c>
      <c r="E29" s="145"/>
      <c r="F29" s="145"/>
    </row>
    <row r="30" ht="15.9" customHeight="1" spans="1:1">
      <c r="A30" s="357" t="str">
        <f>基本情况!$A$7&amp;基本情况!$B$7</f>
        <v>填表日期：2024年9月13日</v>
      </c>
    </row>
  </sheetData>
  <mergeCells count="5">
    <mergeCell ref="A1:F1"/>
    <mergeCell ref="A2:F2"/>
    <mergeCell ref="A4:C4"/>
    <mergeCell ref="A28:B28"/>
    <mergeCell ref="D29:F29"/>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zoomScale="90" zoomScaleNormal="90" workbookViewId="0">
      <selection activeCell="A1" sqref="A1:P1"/>
    </sheetView>
  </sheetViews>
  <sheetFormatPr defaultColWidth="9" defaultRowHeight="15.75" customHeight="1"/>
  <cols>
    <col min="1" max="1" width="5.66666666666667" style="14" customWidth="1"/>
    <col min="2" max="2" width="15.0833333333333" style="14" customWidth="1"/>
    <col min="3" max="3" width="9" style="14" customWidth="1"/>
    <col min="4" max="4" width="9.16666666666667" style="14" customWidth="1"/>
    <col min="5" max="5" width="7.91666666666667" style="14" customWidth="1"/>
    <col min="6" max="7" width="12.5833333333333" style="14" customWidth="1"/>
    <col min="8" max="8" width="11.4166666666667" style="14" customWidth="1"/>
    <col min="9" max="9" width="12.5833333333333" style="14" customWidth="1"/>
    <col min="10" max="10" width="10.5833333333333" style="14" customWidth="1"/>
    <col min="11" max="11" width="8.5" style="14" customWidth="1"/>
    <col min="12" max="16384" width="9" style="14"/>
  </cols>
  <sheetData>
    <row r="1" s="11" customFormat="1" ht="30" customHeight="1" spans="1:12">
      <c r="A1" s="15" t="s">
        <v>503</v>
      </c>
      <c r="B1" s="15"/>
      <c r="C1" s="15"/>
      <c r="D1" s="15"/>
      <c r="E1" s="15"/>
      <c r="F1" s="15"/>
      <c r="G1" s="15"/>
      <c r="H1" s="15"/>
      <c r="I1" s="15"/>
      <c r="J1" s="15"/>
      <c r="K1" s="15"/>
      <c r="L1" s="15"/>
    </row>
    <row r="2" ht="14.5" customHeight="1" spans="1:12">
      <c r="A2" s="16" t="str">
        <f>基本情况!A4&amp;基本情况!B4</f>
        <v>评估基准日：2024年9月13日</v>
      </c>
      <c r="B2" s="16"/>
      <c r="C2" s="16"/>
      <c r="D2" s="16"/>
      <c r="E2" s="16"/>
      <c r="F2" s="16"/>
      <c r="G2" s="16"/>
      <c r="H2" s="16"/>
      <c r="I2" s="16"/>
      <c r="J2" s="16"/>
      <c r="K2" s="16"/>
      <c r="L2" s="16"/>
    </row>
    <row r="3" customHeight="1" spans="1:12">
      <c r="A3" s="16"/>
      <c r="B3" s="16"/>
      <c r="C3" s="16"/>
      <c r="D3" s="16"/>
      <c r="E3" s="16"/>
      <c r="F3" s="16"/>
      <c r="G3" s="16"/>
      <c r="H3" s="40"/>
      <c r="I3" s="40"/>
      <c r="J3" s="40"/>
      <c r="K3" s="41" t="s">
        <v>504</v>
      </c>
      <c r="L3" s="41"/>
    </row>
    <row r="4" customHeight="1" spans="1:12">
      <c r="A4" s="94" t="str">
        <f>基本情况!A6&amp;基本情况!B6</f>
        <v>被评估单位：海南省农垦五指山茶业集团股份有限公司定安农产品加工厂</v>
      </c>
      <c r="K4" s="126" t="s">
        <v>377</v>
      </c>
      <c r="L4" s="126"/>
    </row>
    <row r="5" s="21" customFormat="1" ht="25" customHeight="1" spans="1:12">
      <c r="A5" s="28" t="s">
        <v>378</v>
      </c>
      <c r="B5" s="28" t="s">
        <v>505</v>
      </c>
      <c r="C5" s="28" t="s">
        <v>506</v>
      </c>
      <c r="D5" s="28" t="s">
        <v>507</v>
      </c>
      <c r="E5" s="67" t="s">
        <v>508</v>
      </c>
      <c r="F5" s="28" t="s">
        <v>509</v>
      </c>
      <c r="G5" s="28" t="s">
        <v>380</v>
      </c>
      <c r="H5" s="67" t="s">
        <v>510</v>
      </c>
      <c r="I5" s="28" t="s">
        <v>381</v>
      </c>
      <c r="J5" s="28" t="s">
        <v>382</v>
      </c>
      <c r="K5" s="28" t="s">
        <v>383</v>
      </c>
      <c r="L5" s="28" t="s">
        <v>464</v>
      </c>
    </row>
    <row r="6" ht="15.9" customHeight="1" spans="1:12">
      <c r="A6" s="257">
        <v>1</v>
      </c>
      <c r="B6" s="89"/>
      <c r="C6" s="146"/>
      <c r="D6" s="258"/>
      <c r="E6" s="273"/>
      <c r="F6" s="91"/>
      <c r="G6" s="91"/>
      <c r="H6" s="91"/>
      <c r="I6" s="91"/>
      <c r="J6" s="91">
        <f>I6-G6</f>
        <v>0</v>
      </c>
      <c r="K6" s="91" t="str">
        <f>IF(OR(G6=0,G6=""),"",ROUND((J6)/G6*100,2))</f>
        <v/>
      </c>
      <c r="L6" s="266"/>
    </row>
    <row r="7" ht="15.9" customHeight="1" spans="1:12">
      <c r="A7" s="257"/>
      <c r="B7" s="89"/>
      <c r="C7" s="146"/>
      <c r="D7" s="258"/>
      <c r="E7" s="273"/>
      <c r="F7" s="259"/>
      <c r="G7" s="91"/>
      <c r="H7" s="91"/>
      <c r="I7" s="91"/>
      <c r="J7" s="91">
        <f t="shared" ref="J7:J27" si="0">I7-G7</f>
        <v>0</v>
      </c>
      <c r="K7" s="91" t="str">
        <f t="shared" ref="K7:K28" si="1">IF(OR(G7=0,G7=""),"",ROUND((J7)/G7*100,2))</f>
        <v/>
      </c>
      <c r="L7" s="266"/>
    </row>
    <row r="8" ht="15.9" customHeight="1" spans="1:12">
      <c r="A8" s="257"/>
      <c r="B8" s="89"/>
      <c r="C8" s="146"/>
      <c r="D8" s="258"/>
      <c r="E8" s="273"/>
      <c r="F8" s="259"/>
      <c r="G8" s="91"/>
      <c r="H8" s="91"/>
      <c r="I8" s="91"/>
      <c r="J8" s="91">
        <f t="shared" si="0"/>
        <v>0</v>
      </c>
      <c r="K8" s="91" t="str">
        <f t="shared" si="1"/>
        <v/>
      </c>
      <c r="L8" s="266"/>
    </row>
    <row r="9" ht="15.9" customHeight="1" spans="1:12">
      <c r="A9" s="257"/>
      <c r="B9" s="89"/>
      <c r="C9" s="146"/>
      <c r="D9" s="258"/>
      <c r="E9" s="273"/>
      <c r="F9" s="259"/>
      <c r="G9" s="91"/>
      <c r="H9" s="91"/>
      <c r="I9" s="91"/>
      <c r="J9" s="91">
        <f t="shared" si="0"/>
        <v>0</v>
      </c>
      <c r="K9" s="91" t="str">
        <f t="shared" si="1"/>
        <v/>
      </c>
      <c r="L9" s="266"/>
    </row>
    <row r="10" ht="15.9" customHeight="1" spans="1:12">
      <c r="A10" s="257"/>
      <c r="B10" s="89"/>
      <c r="C10" s="146"/>
      <c r="D10" s="258"/>
      <c r="E10" s="273"/>
      <c r="F10" s="259"/>
      <c r="G10" s="91"/>
      <c r="H10" s="91"/>
      <c r="I10" s="91"/>
      <c r="J10" s="91">
        <f t="shared" si="0"/>
        <v>0</v>
      </c>
      <c r="K10" s="91" t="str">
        <f t="shared" si="1"/>
        <v/>
      </c>
      <c r="L10" s="266"/>
    </row>
    <row r="11" ht="15.9" customHeight="1" spans="1:12">
      <c r="A11" s="257"/>
      <c r="B11" s="89"/>
      <c r="C11" s="146"/>
      <c r="D11" s="258"/>
      <c r="E11" s="273"/>
      <c r="F11" s="259"/>
      <c r="G11" s="91"/>
      <c r="H11" s="91"/>
      <c r="I11" s="91"/>
      <c r="J11" s="91">
        <f t="shared" si="0"/>
        <v>0</v>
      </c>
      <c r="K11" s="91" t="str">
        <f t="shared" si="1"/>
        <v/>
      </c>
      <c r="L11" s="266"/>
    </row>
    <row r="12" ht="15.9" customHeight="1" spans="1:12">
      <c r="A12" s="257"/>
      <c r="B12" s="89"/>
      <c r="C12" s="146"/>
      <c r="D12" s="258"/>
      <c r="E12" s="273"/>
      <c r="F12" s="259"/>
      <c r="G12" s="91"/>
      <c r="H12" s="91"/>
      <c r="I12" s="91"/>
      <c r="J12" s="91">
        <f t="shared" si="0"/>
        <v>0</v>
      </c>
      <c r="K12" s="91" t="str">
        <f t="shared" si="1"/>
        <v/>
      </c>
      <c r="L12" s="266"/>
    </row>
    <row r="13" ht="15.9" customHeight="1" spans="1:12">
      <c r="A13" s="257"/>
      <c r="B13" s="89"/>
      <c r="C13" s="146"/>
      <c r="D13" s="258"/>
      <c r="E13" s="273"/>
      <c r="F13" s="259"/>
      <c r="G13" s="91"/>
      <c r="H13" s="91"/>
      <c r="I13" s="91"/>
      <c r="J13" s="91">
        <f t="shared" si="0"/>
        <v>0</v>
      </c>
      <c r="K13" s="91" t="str">
        <f t="shared" si="1"/>
        <v/>
      </c>
      <c r="L13" s="266"/>
    </row>
    <row r="14" ht="15.9" customHeight="1" spans="1:12">
      <c r="A14" s="257"/>
      <c r="B14" s="89"/>
      <c r="C14" s="146"/>
      <c r="D14" s="258"/>
      <c r="E14" s="273"/>
      <c r="F14" s="259"/>
      <c r="G14" s="91"/>
      <c r="H14" s="91"/>
      <c r="I14" s="91"/>
      <c r="J14" s="91">
        <f t="shared" si="0"/>
        <v>0</v>
      </c>
      <c r="K14" s="91" t="str">
        <f t="shared" si="1"/>
        <v/>
      </c>
      <c r="L14" s="266"/>
    </row>
    <row r="15" ht="15.9" customHeight="1" spans="1:12">
      <c r="A15" s="257"/>
      <c r="B15" s="89"/>
      <c r="C15" s="146"/>
      <c r="D15" s="258"/>
      <c r="E15" s="273"/>
      <c r="F15" s="259"/>
      <c r="G15" s="91"/>
      <c r="H15" s="91"/>
      <c r="I15" s="91"/>
      <c r="J15" s="91">
        <f t="shared" si="0"/>
        <v>0</v>
      </c>
      <c r="K15" s="91" t="str">
        <f t="shared" si="1"/>
        <v/>
      </c>
      <c r="L15" s="266"/>
    </row>
    <row r="16" ht="15.9" customHeight="1" spans="1:12">
      <c r="A16" s="257"/>
      <c r="B16" s="89"/>
      <c r="C16" s="146"/>
      <c r="D16" s="258"/>
      <c r="E16" s="273"/>
      <c r="F16" s="259"/>
      <c r="G16" s="91"/>
      <c r="H16" s="91"/>
      <c r="I16" s="91"/>
      <c r="J16" s="91">
        <f t="shared" si="0"/>
        <v>0</v>
      </c>
      <c r="K16" s="91" t="str">
        <f t="shared" si="1"/>
        <v/>
      </c>
      <c r="L16" s="266"/>
    </row>
    <row r="17" ht="15.9" customHeight="1" spans="1:12">
      <c r="A17" s="257"/>
      <c r="B17" s="89"/>
      <c r="C17" s="146"/>
      <c r="D17" s="258"/>
      <c r="E17" s="273"/>
      <c r="F17" s="259"/>
      <c r="G17" s="91"/>
      <c r="H17" s="91"/>
      <c r="I17" s="91"/>
      <c r="J17" s="91">
        <f t="shared" si="0"/>
        <v>0</v>
      </c>
      <c r="K17" s="91" t="str">
        <f t="shared" si="1"/>
        <v/>
      </c>
      <c r="L17" s="266"/>
    </row>
    <row r="18" ht="15.9" customHeight="1" spans="1:12">
      <c r="A18" s="257"/>
      <c r="B18" s="89"/>
      <c r="C18" s="146"/>
      <c r="D18" s="258"/>
      <c r="E18" s="273"/>
      <c r="F18" s="259"/>
      <c r="G18" s="91"/>
      <c r="H18" s="91"/>
      <c r="I18" s="91"/>
      <c r="J18" s="91">
        <f t="shared" si="0"/>
        <v>0</v>
      </c>
      <c r="K18" s="91" t="str">
        <f t="shared" si="1"/>
        <v/>
      </c>
      <c r="L18" s="266"/>
    </row>
    <row r="19" ht="15.9" customHeight="1" spans="1:12">
      <c r="A19" s="257"/>
      <c r="B19" s="89"/>
      <c r="C19" s="146"/>
      <c r="D19" s="258"/>
      <c r="E19" s="273"/>
      <c r="F19" s="259"/>
      <c r="G19" s="91"/>
      <c r="H19" s="91"/>
      <c r="I19" s="91"/>
      <c r="J19" s="91">
        <f t="shared" si="0"/>
        <v>0</v>
      </c>
      <c r="K19" s="91" t="str">
        <f t="shared" si="1"/>
        <v/>
      </c>
      <c r="L19" s="266"/>
    </row>
    <row r="20" ht="15.9" customHeight="1" spans="1:12">
      <c r="A20" s="257"/>
      <c r="B20" s="89"/>
      <c r="C20" s="146"/>
      <c r="D20" s="258"/>
      <c r="E20" s="273"/>
      <c r="F20" s="259"/>
      <c r="G20" s="91"/>
      <c r="H20" s="91"/>
      <c r="I20" s="91"/>
      <c r="J20" s="91">
        <f t="shared" si="0"/>
        <v>0</v>
      </c>
      <c r="K20" s="91" t="str">
        <f t="shared" si="1"/>
        <v/>
      </c>
      <c r="L20" s="266"/>
    </row>
    <row r="21" ht="15.9" customHeight="1" spans="1:12">
      <c r="A21" s="257"/>
      <c r="B21" s="89"/>
      <c r="C21" s="146"/>
      <c r="D21" s="258"/>
      <c r="E21" s="273"/>
      <c r="F21" s="259"/>
      <c r="G21" s="91"/>
      <c r="H21" s="91"/>
      <c r="I21" s="91"/>
      <c r="J21" s="91">
        <f t="shared" si="0"/>
        <v>0</v>
      </c>
      <c r="K21" s="91" t="str">
        <f t="shared" si="1"/>
        <v/>
      </c>
      <c r="L21" s="266"/>
    </row>
    <row r="22" ht="15.9" customHeight="1" spans="1:12">
      <c r="A22" s="257"/>
      <c r="B22" s="89"/>
      <c r="C22" s="146"/>
      <c r="D22" s="258"/>
      <c r="E22" s="273"/>
      <c r="F22" s="259"/>
      <c r="G22" s="91"/>
      <c r="H22" s="91"/>
      <c r="I22" s="91"/>
      <c r="J22" s="91">
        <f t="shared" si="0"/>
        <v>0</v>
      </c>
      <c r="K22" s="91" t="str">
        <f t="shared" si="1"/>
        <v/>
      </c>
      <c r="L22" s="266"/>
    </row>
    <row r="23" ht="15.9" customHeight="1" spans="1:12">
      <c r="A23" s="257"/>
      <c r="B23" s="89"/>
      <c r="C23" s="146"/>
      <c r="D23" s="258"/>
      <c r="E23" s="273"/>
      <c r="F23" s="259"/>
      <c r="G23" s="91"/>
      <c r="H23" s="91"/>
      <c r="I23" s="91"/>
      <c r="J23" s="91">
        <f t="shared" si="0"/>
        <v>0</v>
      </c>
      <c r="K23" s="91" t="str">
        <f t="shared" si="1"/>
        <v/>
      </c>
      <c r="L23" s="266"/>
    </row>
    <row r="24" ht="15.9" customHeight="1" spans="1:12">
      <c r="A24" s="257"/>
      <c r="B24" s="89"/>
      <c r="C24" s="146"/>
      <c r="D24" s="258"/>
      <c r="E24" s="273"/>
      <c r="F24" s="259"/>
      <c r="G24" s="91"/>
      <c r="H24" s="91"/>
      <c r="I24" s="91"/>
      <c r="J24" s="91">
        <f t="shared" si="0"/>
        <v>0</v>
      </c>
      <c r="K24" s="91" t="str">
        <f t="shared" si="1"/>
        <v/>
      </c>
      <c r="L24" s="266"/>
    </row>
    <row r="25" ht="15.9" customHeight="1" spans="1:12">
      <c r="A25" s="257"/>
      <c r="B25" s="89"/>
      <c r="C25" s="146"/>
      <c r="D25" s="258"/>
      <c r="E25" s="273"/>
      <c r="F25" s="259"/>
      <c r="G25" s="91"/>
      <c r="H25" s="91"/>
      <c r="I25" s="91"/>
      <c r="J25" s="91">
        <f t="shared" si="0"/>
        <v>0</v>
      </c>
      <c r="K25" s="91" t="str">
        <f t="shared" si="1"/>
        <v/>
      </c>
      <c r="L25" s="266"/>
    </row>
    <row r="26" ht="15.9" customHeight="1" spans="1:12">
      <c r="A26" s="257"/>
      <c r="B26" s="89"/>
      <c r="C26" s="146"/>
      <c r="D26" s="258"/>
      <c r="E26" s="273"/>
      <c r="F26" s="259"/>
      <c r="G26" s="91"/>
      <c r="H26" s="91"/>
      <c r="I26" s="91"/>
      <c r="J26" s="91">
        <f t="shared" si="0"/>
        <v>0</v>
      </c>
      <c r="K26" s="91" t="str">
        <f t="shared" si="1"/>
        <v/>
      </c>
      <c r="L26" s="266"/>
    </row>
    <row r="27" ht="15.9" customHeight="1" spans="1:12">
      <c r="A27" s="257"/>
      <c r="B27" s="89"/>
      <c r="C27" s="146"/>
      <c r="D27" s="258"/>
      <c r="E27" s="273"/>
      <c r="F27" s="259"/>
      <c r="G27" s="91"/>
      <c r="H27" s="91"/>
      <c r="I27" s="91"/>
      <c r="J27" s="91">
        <f t="shared" si="0"/>
        <v>0</v>
      </c>
      <c r="K27" s="91" t="str">
        <f t="shared" si="1"/>
        <v/>
      </c>
      <c r="L27" s="266"/>
    </row>
    <row r="28" ht="15.9" customHeight="1" spans="1:12">
      <c r="A28" s="262" t="s">
        <v>471</v>
      </c>
      <c r="B28" s="263"/>
      <c r="C28" s="266"/>
      <c r="D28" s="258"/>
      <c r="E28" s="350"/>
      <c r="F28" s="91">
        <f>SUM(F6:F27)</f>
        <v>0</v>
      </c>
      <c r="G28" s="91">
        <f>SUM(G6:G27)</f>
        <v>0</v>
      </c>
      <c r="H28" s="91"/>
      <c r="I28" s="91">
        <f>SUM(I6:I27)</f>
        <v>0</v>
      </c>
      <c r="J28" s="91">
        <f>SUM(J6:J27)</f>
        <v>0</v>
      </c>
      <c r="K28" s="91" t="str">
        <f t="shared" si="1"/>
        <v/>
      </c>
      <c r="L28" s="266"/>
    </row>
    <row r="29" s="13" customFormat="1" customHeight="1" spans="1:10">
      <c r="A29" s="34" t="str">
        <f>CONCATENATE("被评估单位填表人：",基本情况!$D$9)</f>
        <v>被评估单位填表人：</v>
      </c>
      <c r="B29" s="35"/>
      <c r="C29" s="35"/>
      <c r="D29" s="35"/>
      <c r="F29" s="36"/>
      <c r="G29" s="66"/>
      <c r="H29" s="66"/>
      <c r="I29" s="145" t="str">
        <f>CONCATENATE("资产评估专业人员：",基本情况!$B$9)</f>
        <v>资产评估专业人员：</v>
      </c>
      <c r="J29" s="66"/>
    </row>
    <row r="30" s="13" customFormat="1" customHeight="1" spans="1:1">
      <c r="A30" s="37" t="str">
        <f>基本情况!$A$7&amp;基本情况!$B$7</f>
        <v>填表日期：2024年9月13日</v>
      </c>
    </row>
  </sheetData>
  <mergeCells count="5">
    <mergeCell ref="A1:L1"/>
    <mergeCell ref="A2:L2"/>
    <mergeCell ref="K3:L3"/>
    <mergeCell ref="K4:L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zoomScale="90" zoomScaleNormal="90" workbookViewId="0">
      <selection activeCell="A1" sqref="A1:P1"/>
    </sheetView>
  </sheetViews>
  <sheetFormatPr defaultColWidth="9" defaultRowHeight="15.75" customHeight="1"/>
  <cols>
    <col min="1" max="1" width="5.66666666666667" style="14" customWidth="1"/>
    <col min="2" max="2" width="18.0833333333333" style="14" customWidth="1"/>
    <col min="3" max="3" width="9" style="14" customWidth="1"/>
    <col min="4" max="5" width="9.16666666666667" style="14" customWidth="1"/>
    <col min="6" max="6" width="7.91666666666667" style="14" customWidth="1"/>
    <col min="7" max="10" width="12.6666666666667" style="14" customWidth="1"/>
    <col min="11" max="11" width="8.58333333333333" style="14" customWidth="1"/>
    <col min="12" max="12" width="7.66666666666667" style="14" customWidth="1"/>
    <col min="13" max="16384" width="9" style="14"/>
  </cols>
  <sheetData>
    <row r="1" s="11" customFormat="1" ht="30" customHeight="1" spans="1:12">
      <c r="A1" s="15" t="s">
        <v>511</v>
      </c>
      <c r="B1" s="15"/>
      <c r="C1" s="15"/>
      <c r="D1" s="15"/>
      <c r="E1" s="15"/>
      <c r="F1" s="15"/>
      <c r="G1" s="15"/>
      <c r="H1" s="15"/>
      <c r="I1" s="15"/>
      <c r="J1" s="15"/>
      <c r="K1" s="15"/>
      <c r="L1" s="15"/>
    </row>
    <row r="2" ht="14.5" customHeight="1" spans="1:12">
      <c r="A2" s="16" t="str">
        <f>基本情况!A4&amp;基本情况!B4</f>
        <v>评估基准日：2024年9月13日</v>
      </c>
      <c r="B2" s="16"/>
      <c r="C2" s="16"/>
      <c r="D2" s="16"/>
      <c r="E2" s="16"/>
      <c r="F2" s="16"/>
      <c r="G2" s="16"/>
      <c r="H2" s="16"/>
      <c r="I2" s="16"/>
      <c r="J2" s="16"/>
      <c r="K2" s="16"/>
      <c r="L2" s="16"/>
    </row>
    <row r="3" customHeight="1" spans="1:12">
      <c r="A3" s="16"/>
      <c r="B3" s="16"/>
      <c r="C3" s="16"/>
      <c r="D3" s="16"/>
      <c r="E3" s="16"/>
      <c r="F3" s="16"/>
      <c r="G3" s="16"/>
      <c r="H3" s="16"/>
      <c r="I3" s="40"/>
      <c r="J3" s="40"/>
      <c r="K3" s="41" t="s">
        <v>512</v>
      </c>
      <c r="L3" s="41"/>
    </row>
    <row r="4" customHeight="1" spans="1:12">
      <c r="A4" s="94" t="str">
        <f>基本情况!A6&amp;基本情况!B6</f>
        <v>被评估单位：海南省农垦五指山茶业集团股份有限公司定安农产品加工厂</v>
      </c>
      <c r="K4" s="126" t="s">
        <v>377</v>
      </c>
      <c r="L4" s="126"/>
    </row>
    <row r="5" s="21" customFormat="1" ht="25" customHeight="1" spans="1:12">
      <c r="A5" s="28" t="s">
        <v>378</v>
      </c>
      <c r="B5" s="28" t="s">
        <v>505</v>
      </c>
      <c r="C5" s="28" t="s">
        <v>513</v>
      </c>
      <c r="D5" s="28" t="s">
        <v>514</v>
      </c>
      <c r="E5" s="28" t="s">
        <v>507</v>
      </c>
      <c r="F5" s="67" t="s">
        <v>515</v>
      </c>
      <c r="G5" s="28" t="s">
        <v>509</v>
      </c>
      <c r="H5" s="28" t="s">
        <v>380</v>
      </c>
      <c r="I5" s="28" t="s">
        <v>381</v>
      </c>
      <c r="J5" s="28" t="s">
        <v>382</v>
      </c>
      <c r="K5" s="28" t="s">
        <v>383</v>
      </c>
      <c r="L5" s="28" t="s">
        <v>464</v>
      </c>
    </row>
    <row r="6" ht="15.9" customHeight="1" spans="1:12">
      <c r="A6" s="257">
        <v>1</v>
      </c>
      <c r="B6" s="89"/>
      <c r="C6" s="146"/>
      <c r="D6" s="258"/>
      <c r="E6" s="258"/>
      <c r="F6" s="283"/>
      <c r="G6" s="91"/>
      <c r="H6" s="91"/>
      <c r="I6" s="91"/>
      <c r="J6" s="91">
        <f>I6-H6</f>
        <v>0</v>
      </c>
      <c r="K6" s="91" t="str">
        <f>IF(OR(H6=0,H6=""),"",ROUND((J6)/H6*100,2))</f>
        <v/>
      </c>
      <c r="L6" s="266"/>
    </row>
    <row r="7" ht="15.9" customHeight="1" spans="1:12">
      <c r="A7" s="257"/>
      <c r="B7" s="89"/>
      <c r="C7" s="146"/>
      <c r="D7" s="258"/>
      <c r="E7" s="258"/>
      <c r="F7" s="283"/>
      <c r="G7" s="259"/>
      <c r="H7" s="91"/>
      <c r="I7" s="91"/>
      <c r="J7" s="91">
        <f t="shared" ref="J7:J27" si="0">I7-H7</f>
        <v>0</v>
      </c>
      <c r="K7" s="91" t="str">
        <f t="shared" ref="K7:K28" si="1">IF(OR(H7=0,H7=""),"",ROUND((J7)/H7*100,2))</f>
        <v/>
      </c>
      <c r="L7" s="266"/>
    </row>
    <row r="8" ht="15.9" customHeight="1" spans="1:12">
      <c r="A8" s="257"/>
      <c r="B8" s="89"/>
      <c r="C8" s="146"/>
      <c r="D8" s="258"/>
      <c r="E8" s="258"/>
      <c r="F8" s="283"/>
      <c r="G8" s="259"/>
      <c r="H8" s="91"/>
      <c r="I8" s="91"/>
      <c r="J8" s="91">
        <f t="shared" si="0"/>
        <v>0</v>
      </c>
      <c r="K8" s="91" t="str">
        <f t="shared" si="1"/>
        <v/>
      </c>
      <c r="L8" s="266"/>
    </row>
    <row r="9" ht="15.9" customHeight="1" spans="1:12">
      <c r="A9" s="257"/>
      <c r="B9" s="89"/>
      <c r="C9" s="146"/>
      <c r="D9" s="258"/>
      <c r="E9" s="258"/>
      <c r="F9" s="283"/>
      <c r="G9" s="259"/>
      <c r="H9" s="91"/>
      <c r="I9" s="91"/>
      <c r="J9" s="91">
        <f t="shared" si="0"/>
        <v>0</v>
      </c>
      <c r="K9" s="91" t="str">
        <f t="shared" si="1"/>
        <v/>
      </c>
      <c r="L9" s="266"/>
    </row>
    <row r="10" ht="15.9" customHeight="1" spans="1:12">
      <c r="A10" s="257"/>
      <c r="B10" s="89"/>
      <c r="C10" s="146"/>
      <c r="D10" s="258"/>
      <c r="E10" s="258"/>
      <c r="F10" s="283"/>
      <c r="G10" s="259"/>
      <c r="H10" s="91"/>
      <c r="I10" s="91"/>
      <c r="J10" s="91">
        <f t="shared" si="0"/>
        <v>0</v>
      </c>
      <c r="K10" s="91" t="str">
        <f t="shared" si="1"/>
        <v/>
      </c>
      <c r="L10" s="266"/>
    </row>
    <row r="11" ht="15.9" customHeight="1" spans="1:12">
      <c r="A11" s="257"/>
      <c r="B11" s="89"/>
      <c r="C11" s="146"/>
      <c r="D11" s="258"/>
      <c r="E11" s="258"/>
      <c r="F11" s="283"/>
      <c r="G11" s="259"/>
      <c r="H11" s="91"/>
      <c r="I11" s="91"/>
      <c r="J11" s="91">
        <f t="shared" si="0"/>
        <v>0</v>
      </c>
      <c r="K11" s="91" t="str">
        <f t="shared" si="1"/>
        <v/>
      </c>
      <c r="L11" s="266"/>
    </row>
    <row r="12" ht="15.9" customHeight="1" spans="1:12">
      <c r="A12" s="257"/>
      <c r="B12" s="89"/>
      <c r="C12" s="146"/>
      <c r="D12" s="258"/>
      <c r="E12" s="258"/>
      <c r="F12" s="283"/>
      <c r="G12" s="259"/>
      <c r="H12" s="91"/>
      <c r="I12" s="91"/>
      <c r="J12" s="91">
        <f t="shared" si="0"/>
        <v>0</v>
      </c>
      <c r="K12" s="91" t="str">
        <f t="shared" si="1"/>
        <v/>
      </c>
      <c r="L12" s="266"/>
    </row>
    <row r="13" ht="15.9" customHeight="1" spans="1:12">
      <c r="A13" s="257"/>
      <c r="B13" s="89"/>
      <c r="C13" s="146"/>
      <c r="D13" s="258"/>
      <c r="E13" s="258"/>
      <c r="F13" s="283"/>
      <c r="G13" s="259"/>
      <c r="H13" s="91"/>
      <c r="I13" s="91"/>
      <c r="J13" s="91">
        <f t="shared" si="0"/>
        <v>0</v>
      </c>
      <c r="K13" s="91" t="str">
        <f t="shared" si="1"/>
        <v/>
      </c>
      <c r="L13" s="266"/>
    </row>
    <row r="14" ht="15.9" customHeight="1" spans="1:12">
      <c r="A14" s="257"/>
      <c r="B14" s="89"/>
      <c r="C14" s="146"/>
      <c r="D14" s="258"/>
      <c r="E14" s="258"/>
      <c r="F14" s="283"/>
      <c r="G14" s="259"/>
      <c r="H14" s="91"/>
      <c r="I14" s="91"/>
      <c r="J14" s="91">
        <f t="shared" si="0"/>
        <v>0</v>
      </c>
      <c r="K14" s="91" t="str">
        <f t="shared" si="1"/>
        <v/>
      </c>
      <c r="L14" s="266"/>
    </row>
    <row r="15" ht="15.9" customHeight="1" spans="1:12">
      <c r="A15" s="257"/>
      <c r="B15" s="89"/>
      <c r="C15" s="146"/>
      <c r="D15" s="258"/>
      <c r="E15" s="258"/>
      <c r="F15" s="283"/>
      <c r="G15" s="259"/>
      <c r="H15" s="91"/>
      <c r="I15" s="91"/>
      <c r="J15" s="91">
        <f t="shared" si="0"/>
        <v>0</v>
      </c>
      <c r="K15" s="91" t="str">
        <f t="shared" si="1"/>
        <v/>
      </c>
      <c r="L15" s="266"/>
    </row>
    <row r="16" ht="15.9" customHeight="1" spans="1:12">
      <c r="A16" s="257"/>
      <c r="B16" s="89"/>
      <c r="C16" s="146"/>
      <c r="D16" s="258"/>
      <c r="E16" s="258"/>
      <c r="F16" s="283"/>
      <c r="G16" s="259"/>
      <c r="H16" s="91"/>
      <c r="I16" s="91"/>
      <c r="J16" s="91">
        <f t="shared" si="0"/>
        <v>0</v>
      </c>
      <c r="K16" s="91" t="str">
        <f t="shared" si="1"/>
        <v/>
      </c>
      <c r="L16" s="266"/>
    </row>
    <row r="17" ht="15.9" customHeight="1" spans="1:12">
      <c r="A17" s="257"/>
      <c r="B17" s="89"/>
      <c r="C17" s="146"/>
      <c r="D17" s="258"/>
      <c r="E17" s="258"/>
      <c r="F17" s="283"/>
      <c r="G17" s="259"/>
      <c r="H17" s="91"/>
      <c r="I17" s="91"/>
      <c r="J17" s="91">
        <f t="shared" si="0"/>
        <v>0</v>
      </c>
      <c r="K17" s="91" t="str">
        <f t="shared" si="1"/>
        <v/>
      </c>
      <c r="L17" s="266"/>
    </row>
    <row r="18" ht="15.9" customHeight="1" spans="1:12">
      <c r="A18" s="257"/>
      <c r="B18" s="89"/>
      <c r="C18" s="146"/>
      <c r="D18" s="258"/>
      <c r="E18" s="258"/>
      <c r="F18" s="283"/>
      <c r="G18" s="259"/>
      <c r="H18" s="91"/>
      <c r="I18" s="91"/>
      <c r="J18" s="91">
        <f t="shared" si="0"/>
        <v>0</v>
      </c>
      <c r="K18" s="91" t="str">
        <f t="shared" si="1"/>
        <v/>
      </c>
      <c r="L18" s="266"/>
    </row>
    <row r="19" ht="15.9" customHeight="1" spans="1:12">
      <c r="A19" s="257"/>
      <c r="B19" s="89"/>
      <c r="C19" s="146"/>
      <c r="D19" s="258"/>
      <c r="E19" s="258"/>
      <c r="F19" s="283"/>
      <c r="G19" s="259"/>
      <c r="H19" s="91"/>
      <c r="I19" s="91"/>
      <c r="J19" s="91">
        <f t="shared" si="0"/>
        <v>0</v>
      </c>
      <c r="K19" s="91" t="str">
        <f t="shared" si="1"/>
        <v/>
      </c>
      <c r="L19" s="266"/>
    </row>
    <row r="20" ht="15.9" customHeight="1" spans="1:12">
      <c r="A20" s="257"/>
      <c r="B20" s="89"/>
      <c r="C20" s="146"/>
      <c r="D20" s="258"/>
      <c r="E20" s="258"/>
      <c r="F20" s="283"/>
      <c r="G20" s="259"/>
      <c r="H20" s="91"/>
      <c r="I20" s="91"/>
      <c r="J20" s="91">
        <f t="shared" si="0"/>
        <v>0</v>
      </c>
      <c r="K20" s="91" t="str">
        <f t="shared" si="1"/>
        <v/>
      </c>
      <c r="L20" s="266"/>
    </row>
    <row r="21" ht="15.9" customHeight="1" spans="1:12">
      <c r="A21" s="257"/>
      <c r="B21" s="89"/>
      <c r="C21" s="146"/>
      <c r="D21" s="258"/>
      <c r="E21" s="258"/>
      <c r="F21" s="283"/>
      <c r="G21" s="259"/>
      <c r="H21" s="91"/>
      <c r="I21" s="91"/>
      <c r="J21" s="91">
        <f t="shared" si="0"/>
        <v>0</v>
      </c>
      <c r="K21" s="91" t="str">
        <f t="shared" si="1"/>
        <v/>
      </c>
      <c r="L21" s="266"/>
    </row>
    <row r="22" ht="15.9" customHeight="1" spans="1:12">
      <c r="A22" s="257"/>
      <c r="B22" s="89"/>
      <c r="C22" s="146"/>
      <c r="D22" s="258"/>
      <c r="E22" s="258"/>
      <c r="F22" s="283"/>
      <c r="G22" s="259"/>
      <c r="H22" s="91"/>
      <c r="I22" s="91"/>
      <c r="J22" s="91">
        <f t="shared" si="0"/>
        <v>0</v>
      </c>
      <c r="K22" s="91" t="str">
        <f t="shared" si="1"/>
        <v/>
      </c>
      <c r="L22" s="266"/>
    </row>
    <row r="23" ht="15.9" customHeight="1" spans="1:12">
      <c r="A23" s="257"/>
      <c r="B23" s="89"/>
      <c r="C23" s="146"/>
      <c r="D23" s="258"/>
      <c r="E23" s="258"/>
      <c r="F23" s="283"/>
      <c r="G23" s="259"/>
      <c r="H23" s="91"/>
      <c r="I23" s="91"/>
      <c r="J23" s="91">
        <f t="shared" si="0"/>
        <v>0</v>
      </c>
      <c r="K23" s="91" t="str">
        <f t="shared" si="1"/>
        <v/>
      </c>
      <c r="L23" s="266"/>
    </row>
    <row r="24" ht="15.9" customHeight="1" spans="1:12">
      <c r="A24" s="257"/>
      <c r="B24" s="89"/>
      <c r="C24" s="146"/>
      <c r="D24" s="258"/>
      <c r="E24" s="258"/>
      <c r="F24" s="283"/>
      <c r="G24" s="259"/>
      <c r="H24" s="91"/>
      <c r="I24" s="91"/>
      <c r="J24" s="91">
        <f t="shared" si="0"/>
        <v>0</v>
      </c>
      <c r="K24" s="91" t="str">
        <f t="shared" si="1"/>
        <v/>
      </c>
      <c r="L24" s="266"/>
    </row>
    <row r="25" ht="15.9" customHeight="1" spans="1:12">
      <c r="A25" s="257"/>
      <c r="B25" s="89"/>
      <c r="C25" s="146"/>
      <c r="D25" s="258"/>
      <c r="E25" s="258"/>
      <c r="F25" s="283"/>
      <c r="G25" s="259"/>
      <c r="H25" s="91"/>
      <c r="I25" s="91"/>
      <c r="J25" s="91">
        <f t="shared" si="0"/>
        <v>0</v>
      </c>
      <c r="K25" s="91" t="str">
        <f t="shared" si="1"/>
        <v/>
      </c>
      <c r="L25" s="266"/>
    </row>
    <row r="26" ht="15.9" customHeight="1" spans="1:12">
      <c r="A26" s="257"/>
      <c r="B26" s="89"/>
      <c r="C26" s="146"/>
      <c r="D26" s="258"/>
      <c r="E26" s="258"/>
      <c r="F26" s="283"/>
      <c r="G26" s="259"/>
      <c r="H26" s="91"/>
      <c r="I26" s="91"/>
      <c r="J26" s="91">
        <f t="shared" si="0"/>
        <v>0</v>
      </c>
      <c r="K26" s="91" t="str">
        <f t="shared" si="1"/>
        <v/>
      </c>
      <c r="L26" s="266"/>
    </row>
    <row r="27" ht="15.9" customHeight="1" spans="1:12">
      <c r="A27" s="257"/>
      <c r="B27" s="89"/>
      <c r="C27" s="146"/>
      <c r="D27" s="258"/>
      <c r="E27" s="258"/>
      <c r="F27" s="283"/>
      <c r="G27" s="259"/>
      <c r="H27" s="91"/>
      <c r="I27" s="91"/>
      <c r="J27" s="91">
        <f t="shared" si="0"/>
        <v>0</v>
      </c>
      <c r="K27" s="91" t="str">
        <f t="shared" si="1"/>
        <v/>
      </c>
      <c r="L27" s="266"/>
    </row>
    <row r="28" ht="15.9" customHeight="1" spans="1:12">
      <c r="A28" s="262" t="s">
        <v>471</v>
      </c>
      <c r="B28" s="263"/>
      <c r="C28" s="266"/>
      <c r="D28" s="258"/>
      <c r="E28" s="258"/>
      <c r="F28" s="350"/>
      <c r="G28" s="91">
        <f>SUM(G6:G27)</f>
        <v>0</v>
      </c>
      <c r="H28" s="91">
        <f>SUM(H6:H27)</f>
        <v>0</v>
      </c>
      <c r="I28" s="91">
        <f>SUM(I6:I27)</f>
        <v>0</v>
      </c>
      <c r="J28" s="91">
        <f>SUM(J6:J27)</f>
        <v>0</v>
      </c>
      <c r="K28" s="91" t="str">
        <f t="shared" si="1"/>
        <v/>
      </c>
      <c r="L28" s="266"/>
    </row>
    <row r="29" s="13" customFormat="1" ht="15.9" customHeight="1" spans="1:11">
      <c r="A29" s="34" t="str">
        <f>CONCATENATE("被评估单位填表人：",基本情况!$D$9)</f>
        <v>被评估单位填表人：</v>
      </c>
      <c r="B29" s="35"/>
      <c r="C29" s="35"/>
      <c r="D29" s="35"/>
      <c r="F29" s="65"/>
      <c r="G29" s="351"/>
      <c r="H29" s="351"/>
      <c r="I29" s="352" t="str">
        <f>CONCATENATE("资产评估专业人员：",基本情况!$B$9)</f>
        <v>资产评估专业人员：</v>
      </c>
      <c r="J29" s="351"/>
      <c r="K29" s="220"/>
    </row>
    <row r="30" s="13" customFormat="1" ht="15.9" customHeight="1" spans="1:1">
      <c r="A30" s="37" t="str">
        <f>基本情况!$A$7&amp;基本情况!$B$7</f>
        <v>填表日期：2024年9月13日</v>
      </c>
    </row>
  </sheetData>
  <mergeCells count="5">
    <mergeCell ref="A1:L1"/>
    <mergeCell ref="A2:L2"/>
    <mergeCell ref="K3:L3"/>
    <mergeCell ref="K4:L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zoomScale="90" zoomScaleNormal="90" topLeftCell="A10" workbookViewId="0">
      <selection activeCell="A1" sqref="A1:P1"/>
    </sheetView>
  </sheetViews>
  <sheetFormatPr defaultColWidth="9" defaultRowHeight="15.75" customHeight="1"/>
  <cols>
    <col min="1" max="1" width="5.66666666666667" style="14" customWidth="1"/>
    <col min="2" max="2" width="16.5833333333333" style="14" customWidth="1"/>
    <col min="3" max="4" width="8.66666666666667" style="14" customWidth="1"/>
    <col min="5" max="5" width="9.16666666666667" style="14" customWidth="1"/>
    <col min="6" max="7" width="12.6666666666667" style="14" customWidth="1"/>
    <col min="8" max="8" width="9.66666666666667" style="14" customWidth="1"/>
    <col min="9" max="10" width="12.6666666666667" style="14" customWidth="1"/>
    <col min="11" max="11" width="8.08333333333333" style="14" customWidth="1"/>
    <col min="12" max="16384" width="9" style="14"/>
  </cols>
  <sheetData>
    <row r="1" s="11" customFormat="1" ht="30" customHeight="1" spans="1:12">
      <c r="A1" s="15" t="s">
        <v>516</v>
      </c>
      <c r="B1" s="15"/>
      <c r="C1" s="15"/>
      <c r="D1" s="15"/>
      <c r="E1" s="15"/>
      <c r="F1" s="15"/>
      <c r="G1" s="15"/>
      <c r="H1" s="15"/>
      <c r="I1" s="15"/>
      <c r="J1" s="15"/>
      <c r="K1" s="15"/>
      <c r="L1" s="15"/>
    </row>
    <row r="2" ht="14.5" customHeight="1" spans="1:12">
      <c r="A2" s="16" t="str">
        <f>基本情况!A4&amp;基本情况!B4</f>
        <v>评估基准日：2024年9月13日</v>
      </c>
      <c r="B2" s="16"/>
      <c r="C2" s="16"/>
      <c r="D2" s="16"/>
      <c r="E2" s="16"/>
      <c r="F2" s="16"/>
      <c r="G2" s="16"/>
      <c r="H2" s="16"/>
      <c r="I2" s="16"/>
      <c r="J2" s="16"/>
      <c r="K2" s="16"/>
      <c r="L2" s="16"/>
    </row>
    <row r="3" customHeight="1" spans="1:12">
      <c r="A3" s="16"/>
      <c r="B3" s="16"/>
      <c r="C3" s="16"/>
      <c r="D3" s="16"/>
      <c r="E3" s="16"/>
      <c r="F3" s="16"/>
      <c r="G3" s="16"/>
      <c r="H3" s="40"/>
      <c r="I3" s="40"/>
      <c r="J3" s="40"/>
      <c r="K3" s="41" t="s">
        <v>517</v>
      </c>
      <c r="L3" s="41"/>
    </row>
    <row r="4" customHeight="1" spans="1:12">
      <c r="A4" s="94" t="str">
        <f>基本情况!A6&amp;基本情况!B6</f>
        <v>被评估单位：海南省农垦五指山茶业集团股份有限公司定安农产品加工厂</v>
      </c>
      <c r="K4" s="126" t="s">
        <v>377</v>
      </c>
      <c r="L4" s="126"/>
    </row>
    <row r="5" s="21" customFormat="1" ht="25" customHeight="1" spans="1:12">
      <c r="A5" s="28" t="s">
        <v>378</v>
      </c>
      <c r="B5" s="28" t="s">
        <v>518</v>
      </c>
      <c r="C5" s="28" t="s">
        <v>519</v>
      </c>
      <c r="D5" s="28" t="s">
        <v>520</v>
      </c>
      <c r="E5" s="28" t="s">
        <v>507</v>
      </c>
      <c r="F5" s="28" t="s">
        <v>509</v>
      </c>
      <c r="G5" s="28" t="s">
        <v>380</v>
      </c>
      <c r="H5" s="67" t="s">
        <v>521</v>
      </c>
      <c r="I5" s="28" t="s">
        <v>381</v>
      </c>
      <c r="J5" s="28" t="s">
        <v>382</v>
      </c>
      <c r="K5" s="28" t="s">
        <v>383</v>
      </c>
      <c r="L5" s="28" t="s">
        <v>464</v>
      </c>
    </row>
    <row r="6" ht="15.9" customHeight="1" spans="1:12">
      <c r="A6" s="257">
        <v>1</v>
      </c>
      <c r="B6" s="89"/>
      <c r="C6" s="146"/>
      <c r="D6" s="261"/>
      <c r="E6" s="258"/>
      <c r="F6" s="259"/>
      <c r="G6" s="91"/>
      <c r="H6" s="273"/>
      <c r="I6" s="91"/>
      <c r="J6" s="91">
        <f>I6-G6</f>
        <v>0</v>
      </c>
      <c r="K6" s="91" t="str">
        <f>IF(OR(G6=0,G6=""),"",ROUND((J6)/G6*100,2))</f>
        <v/>
      </c>
      <c r="L6" s="266"/>
    </row>
    <row r="7" ht="15.9" customHeight="1" spans="1:12">
      <c r="A7" s="257"/>
      <c r="B7" s="89"/>
      <c r="C7" s="146"/>
      <c r="D7" s="261"/>
      <c r="E7" s="258"/>
      <c r="F7" s="259"/>
      <c r="G7" s="91"/>
      <c r="H7" s="273"/>
      <c r="I7" s="91"/>
      <c r="J7" s="91">
        <f t="shared" ref="J7:J28" si="0">I7-G7</f>
        <v>0</v>
      </c>
      <c r="K7" s="91" t="str">
        <f t="shared" ref="K7:K29" si="1">IF(OR(G7=0,G7=""),"",ROUND((J7)/G7*100,2))</f>
        <v/>
      </c>
      <c r="L7" s="266"/>
    </row>
    <row r="8" ht="15.9" customHeight="1" spans="1:12">
      <c r="A8" s="257"/>
      <c r="B8" s="89"/>
      <c r="C8" s="146"/>
      <c r="D8" s="261"/>
      <c r="E8" s="258"/>
      <c r="F8" s="259"/>
      <c r="G8" s="91"/>
      <c r="H8" s="273"/>
      <c r="I8" s="91"/>
      <c r="J8" s="91">
        <f t="shared" si="0"/>
        <v>0</v>
      </c>
      <c r="K8" s="91" t="str">
        <f t="shared" si="1"/>
        <v/>
      </c>
      <c r="L8" s="266"/>
    </row>
    <row r="9" ht="15.9" customHeight="1" spans="1:12">
      <c r="A9" s="257"/>
      <c r="B9" s="89"/>
      <c r="C9" s="146"/>
      <c r="D9" s="261"/>
      <c r="E9" s="258"/>
      <c r="F9" s="259"/>
      <c r="G9" s="91"/>
      <c r="H9" s="273"/>
      <c r="I9" s="91"/>
      <c r="J9" s="91">
        <f t="shared" si="0"/>
        <v>0</v>
      </c>
      <c r="K9" s="91" t="str">
        <f t="shared" si="1"/>
        <v/>
      </c>
      <c r="L9" s="266"/>
    </row>
    <row r="10" ht="15.9" customHeight="1" spans="1:12">
      <c r="A10" s="257"/>
      <c r="B10" s="89"/>
      <c r="C10" s="146"/>
      <c r="D10" s="261"/>
      <c r="E10" s="258"/>
      <c r="F10" s="259"/>
      <c r="G10" s="91"/>
      <c r="H10" s="273"/>
      <c r="I10" s="91"/>
      <c r="J10" s="91">
        <f t="shared" si="0"/>
        <v>0</v>
      </c>
      <c r="K10" s="91" t="str">
        <f t="shared" si="1"/>
        <v/>
      </c>
      <c r="L10" s="266"/>
    </row>
    <row r="11" ht="15.9" customHeight="1" spans="1:12">
      <c r="A11" s="257"/>
      <c r="B11" s="89"/>
      <c r="C11" s="146"/>
      <c r="D11" s="261"/>
      <c r="E11" s="258"/>
      <c r="F11" s="259"/>
      <c r="G11" s="91"/>
      <c r="H11" s="273"/>
      <c r="I11" s="91"/>
      <c r="J11" s="91">
        <f t="shared" si="0"/>
        <v>0</v>
      </c>
      <c r="K11" s="91" t="str">
        <f t="shared" si="1"/>
        <v/>
      </c>
      <c r="L11" s="266"/>
    </row>
    <row r="12" ht="15.9" customHeight="1" spans="1:12">
      <c r="A12" s="257"/>
      <c r="B12" s="89"/>
      <c r="C12" s="146"/>
      <c r="D12" s="261"/>
      <c r="E12" s="258"/>
      <c r="F12" s="259"/>
      <c r="G12" s="91"/>
      <c r="H12" s="273"/>
      <c r="I12" s="91"/>
      <c r="J12" s="91">
        <f t="shared" si="0"/>
        <v>0</v>
      </c>
      <c r="K12" s="91" t="str">
        <f t="shared" si="1"/>
        <v/>
      </c>
      <c r="L12" s="266"/>
    </row>
    <row r="13" ht="15.9" customHeight="1" spans="1:12">
      <c r="A13" s="257"/>
      <c r="B13" s="89"/>
      <c r="C13" s="146"/>
      <c r="D13" s="261"/>
      <c r="E13" s="258"/>
      <c r="F13" s="259"/>
      <c r="G13" s="91"/>
      <c r="H13" s="273"/>
      <c r="I13" s="91"/>
      <c r="J13" s="91">
        <f t="shared" si="0"/>
        <v>0</v>
      </c>
      <c r="K13" s="91" t="str">
        <f t="shared" si="1"/>
        <v/>
      </c>
      <c r="L13" s="266"/>
    </row>
    <row r="14" ht="15.9" customHeight="1" spans="1:12">
      <c r="A14" s="257"/>
      <c r="B14" s="89"/>
      <c r="C14" s="146"/>
      <c r="D14" s="261"/>
      <c r="E14" s="258"/>
      <c r="F14" s="259"/>
      <c r="G14" s="91"/>
      <c r="H14" s="273"/>
      <c r="I14" s="91"/>
      <c r="J14" s="91">
        <f t="shared" si="0"/>
        <v>0</v>
      </c>
      <c r="K14" s="91" t="str">
        <f t="shared" si="1"/>
        <v/>
      </c>
      <c r="L14" s="266"/>
    </row>
    <row r="15" ht="15.9" customHeight="1" spans="1:12">
      <c r="A15" s="257"/>
      <c r="B15" s="89"/>
      <c r="C15" s="146"/>
      <c r="D15" s="261"/>
      <c r="E15" s="258"/>
      <c r="F15" s="259"/>
      <c r="G15" s="91"/>
      <c r="H15" s="273"/>
      <c r="I15" s="91"/>
      <c r="J15" s="91">
        <f t="shared" si="0"/>
        <v>0</v>
      </c>
      <c r="K15" s="91" t="str">
        <f t="shared" si="1"/>
        <v/>
      </c>
      <c r="L15" s="266"/>
    </row>
    <row r="16" ht="15.9" customHeight="1" spans="1:12">
      <c r="A16" s="257"/>
      <c r="B16" s="89"/>
      <c r="C16" s="146"/>
      <c r="D16" s="261"/>
      <c r="E16" s="258"/>
      <c r="F16" s="259"/>
      <c r="G16" s="91"/>
      <c r="H16" s="273"/>
      <c r="I16" s="91"/>
      <c r="J16" s="91">
        <f t="shared" si="0"/>
        <v>0</v>
      </c>
      <c r="K16" s="91" t="str">
        <f t="shared" si="1"/>
        <v/>
      </c>
      <c r="L16" s="266"/>
    </row>
    <row r="17" ht="15.9" customHeight="1" spans="1:12">
      <c r="A17" s="257"/>
      <c r="B17" s="89"/>
      <c r="C17" s="146"/>
      <c r="D17" s="261"/>
      <c r="E17" s="258"/>
      <c r="F17" s="259"/>
      <c r="G17" s="91"/>
      <c r="H17" s="273"/>
      <c r="I17" s="91"/>
      <c r="J17" s="91">
        <f t="shared" si="0"/>
        <v>0</v>
      </c>
      <c r="K17" s="91" t="str">
        <f t="shared" si="1"/>
        <v/>
      </c>
      <c r="L17" s="266"/>
    </row>
    <row r="18" ht="15.9" customHeight="1" spans="1:12">
      <c r="A18" s="257"/>
      <c r="B18" s="89"/>
      <c r="C18" s="146"/>
      <c r="D18" s="261"/>
      <c r="E18" s="258"/>
      <c r="F18" s="259"/>
      <c r="G18" s="91"/>
      <c r="H18" s="273"/>
      <c r="I18" s="91"/>
      <c r="J18" s="91">
        <f t="shared" si="0"/>
        <v>0</v>
      </c>
      <c r="K18" s="91" t="str">
        <f t="shared" si="1"/>
        <v/>
      </c>
      <c r="L18" s="266"/>
    </row>
    <row r="19" ht="15.9" customHeight="1" spans="1:12">
      <c r="A19" s="257"/>
      <c r="B19" s="89"/>
      <c r="C19" s="146"/>
      <c r="D19" s="261"/>
      <c r="E19" s="258"/>
      <c r="F19" s="259"/>
      <c r="G19" s="91"/>
      <c r="H19" s="273"/>
      <c r="I19" s="91"/>
      <c r="J19" s="91">
        <f t="shared" si="0"/>
        <v>0</v>
      </c>
      <c r="K19" s="91" t="str">
        <f t="shared" si="1"/>
        <v/>
      </c>
      <c r="L19" s="266"/>
    </row>
    <row r="20" ht="15.9" customHeight="1" spans="1:12">
      <c r="A20" s="257"/>
      <c r="B20" s="89"/>
      <c r="C20" s="146"/>
      <c r="D20" s="261"/>
      <c r="E20" s="258"/>
      <c r="F20" s="259"/>
      <c r="G20" s="91"/>
      <c r="H20" s="273"/>
      <c r="I20" s="91"/>
      <c r="J20" s="91">
        <f t="shared" si="0"/>
        <v>0</v>
      </c>
      <c r="K20" s="91" t="str">
        <f t="shared" si="1"/>
        <v/>
      </c>
      <c r="L20" s="266"/>
    </row>
    <row r="21" ht="15.9" customHeight="1" spans="1:12">
      <c r="A21" s="257"/>
      <c r="B21" s="89"/>
      <c r="C21" s="146"/>
      <c r="D21" s="261"/>
      <c r="E21" s="258"/>
      <c r="F21" s="259"/>
      <c r="G21" s="91"/>
      <c r="H21" s="273"/>
      <c r="I21" s="91"/>
      <c r="J21" s="91">
        <f t="shared" si="0"/>
        <v>0</v>
      </c>
      <c r="K21" s="91" t="str">
        <f t="shared" si="1"/>
        <v/>
      </c>
      <c r="L21" s="266"/>
    </row>
    <row r="22" ht="15.9" customHeight="1" spans="1:12">
      <c r="A22" s="257"/>
      <c r="B22" s="89"/>
      <c r="C22" s="146"/>
      <c r="D22" s="261"/>
      <c r="E22" s="258"/>
      <c r="F22" s="259"/>
      <c r="G22" s="91"/>
      <c r="H22" s="273"/>
      <c r="I22" s="91"/>
      <c r="J22" s="91">
        <f t="shared" si="0"/>
        <v>0</v>
      </c>
      <c r="K22" s="91" t="str">
        <f t="shared" si="1"/>
        <v/>
      </c>
      <c r="L22" s="266"/>
    </row>
    <row r="23" ht="15.9" customHeight="1" spans="1:12">
      <c r="A23" s="257"/>
      <c r="B23" s="89"/>
      <c r="C23" s="146"/>
      <c r="D23" s="261"/>
      <c r="E23" s="258"/>
      <c r="F23" s="259"/>
      <c r="G23" s="91"/>
      <c r="H23" s="273"/>
      <c r="I23" s="91"/>
      <c r="J23" s="91">
        <f t="shared" si="0"/>
        <v>0</v>
      </c>
      <c r="K23" s="91" t="str">
        <f t="shared" si="1"/>
        <v/>
      </c>
      <c r="L23" s="266"/>
    </row>
    <row r="24" ht="15.9" customHeight="1" spans="1:12">
      <c r="A24" s="257"/>
      <c r="B24" s="89"/>
      <c r="C24" s="146"/>
      <c r="D24" s="261"/>
      <c r="E24" s="258"/>
      <c r="F24" s="259"/>
      <c r="G24" s="91"/>
      <c r="H24" s="273"/>
      <c r="I24" s="91"/>
      <c r="J24" s="91">
        <f t="shared" si="0"/>
        <v>0</v>
      </c>
      <c r="K24" s="91" t="str">
        <f t="shared" si="1"/>
        <v/>
      </c>
      <c r="L24" s="266"/>
    </row>
    <row r="25" ht="15.9" customHeight="1" spans="1:12">
      <c r="A25" s="257"/>
      <c r="B25" s="89"/>
      <c r="C25" s="146"/>
      <c r="D25" s="261"/>
      <c r="E25" s="258"/>
      <c r="F25" s="259"/>
      <c r="G25" s="91"/>
      <c r="H25" s="273"/>
      <c r="I25" s="91"/>
      <c r="J25" s="91">
        <f t="shared" si="0"/>
        <v>0</v>
      </c>
      <c r="K25" s="91" t="str">
        <f t="shared" si="1"/>
        <v/>
      </c>
      <c r="L25" s="266"/>
    </row>
    <row r="26" ht="15.9" customHeight="1" spans="1:12">
      <c r="A26" s="257"/>
      <c r="B26" s="89"/>
      <c r="C26" s="146"/>
      <c r="D26" s="261"/>
      <c r="E26" s="258"/>
      <c r="F26" s="259"/>
      <c r="G26" s="91"/>
      <c r="H26" s="273"/>
      <c r="I26" s="91"/>
      <c r="J26" s="91">
        <f t="shared" si="0"/>
        <v>0</v>
      </c>
      <c r="K26" s="91" t="str">
        <f t="shared" si="1"/>
        <v/>
      </c>
      <c r="L26" s="266"/>
    </row>
    <row r="27" ht="15.9" customHeight="1" spans="1:12">
      <c r="A27" s="257"/>
      <c r="B27" s="89"/>
      <c r="C27" s="146"/>
      <c r="D27" s="261"/>
      <c r="E27" s="258"/>
      <c r="F27" s="259"/>
      <c r="G27" s="91"/>
      <c r="H27" s="273"/>
      <c r="I27" s="91"/>
      <c r="J27" s="91">
        <f t="shared" si="0"/>
        <v>0</v>
      </c>
      <c r="K27" s="91" t="str">
        <f t="shared" si="1"/>
        <v/>
      </c>
      <c r="L27" s="266"/>
    </row>
    <row r="28" ht="15.9" customHeight="1" spans="1:12">
      <c r="A28" s="257"/>
      <c r="B28" s="89"/>
      <c r="C28" s="146"/>
      <c r="D28" s="261"/>
      <c r="E28" s="258"/>
      <c r="F28" s="259"/>
      <c r="G28" s="91"/>
      <c r="H28" s="273"/>
      <c r="I28" s="91"/>
      <c r="J28" s="91">
        <f t="shared" si="0"/>
        <v>0</v>
      </c>
      <c r="K28" s="91" t="str">
        <f t="shared" si="1"/>
        <v/>
      </c>
      <c r="L28" s="266"/>
    </row>
    <row r="29" ht="15.9" customHeight="1" spans="1:12">
      <c r="A29" s="262" t="s">
        <v>522</v>
      </c>
      <c r="B29" s="263"/>
      <c r="C29" s="266"/>
      <c r="D29" s="261"/>
      <c r="E29" s="258"/>
      <c r="F29" s="91">
        <f>SUM(F6:F28)</f>
        <v>0</v>
      </c>
      <c r="G29" s="91">
        <f>SUM(G6:G28)</f>
        <v>0</v>
      </c>
      <c r="H29" s="273"/>
      <c r="I29" s="91">
        <f>SUM(I6:I28)</f>
        <v>0</v>
      </c>
      <c r="J29" s="91">
        <f>SUM(J6:J28)</f>
        <v>0</v>
      </c>
      <c r="K29" s="91" t="str">
        <f t="shared" si="1"/>
        <v/>
      </c>
      <c r="L29" s="266"/>
    </row>
    <row r="30" s="13" customFormat="1" ht="15.9" customHeight="1" spans="1:10">
      <c r="A30" s="34" t="str">
        <f>CONCATENATE("被评估单位填表人：",基本情况!$D$9)</f>
        <v>被评估单位填表人：</v>
      </c>
      <c r="B30" s="35"/>
      <c r="C30" s="35"/>
      <c r="D30" s="35"/>
      <c r="F30" s="65"/>
      <c r="G30" s="48"/>
      <c r="H30" s="48"/>
      <c r="I30" s="145" t="str">
        <f>CONCATENATE("资产评估专业人员：",基本情况!$B$9)</f>
        <v>资产评估专业人员：</v>
      </c>
      <c r="J30" s="48"/>
    </row>
    <row r="31" s="13" customFormat="1" ht="15.9" customHeight="1" spans="1:1">
      <c r="A31" s="37" t="str">
        <f>基本情况!$A$7&amp;基本情况!$B$7</f>
        <v>填表日期：2024年9月13日</v>
      </c>
    </row>
  </sheetData>
  <mergeCells count="5">
    <mergeCell ref="A1:L1"/>
    <mergeCell ref="A2:L2"/>
    <mergeCell ref="K3:L3"/>
    <mergeCell ref="K4:L4"/>
    <mergeCell ref="A29:B29"/>
  </mergeCells>
  <printOptions horizontalCentered="1"/>
  <pageMargins left="0.590551181102362" right="0.590551181102362" top="0.866141732283464" bottom="0.47244094488189" header="1.22047244094488" footer="0.196850393700787"/>
  <pageSetup paperSize="9" scale="9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5.6666666666667" style="14" customWidth="1"/>
    <col min="3" max="3" width="15.6666666666667" style="14" customWidth="1"/>
    <col min="4" max="4" width="9.16666666666667" style="14" customWidth="1"/>
    <col min="5" max="8" width="12.6666666666667" style="14" customWidth="1"/>
    <col min="9" max="9" width="8.08333333333333" style="14" customWidth="1"/>
    <col min="10" max="16384" width="9" style="14"/>
  </cols>
  <sheetData>
    <row r="1" s="11" customFormat="1" ht="30" customHeight="1" spans="1:10">
      <c r="A1" s="15" t="s">
        <v>523</v>
      </c>
      <c r="B1" s="15"/>
      <c r="C1" s="15"/>
      <c r="D1" s="15"/>
      <c r="E1" s="15"/>
      <c r="F1" s="15"/>
      <c r="G1" s="15"/>
      <c r="H1" s="15"/>
      <c r="I1" s="15"/>
      <c r="J1" s="15"/>
    </row>
    <row r="2" ht="14.5" customHeight="1" spans="1:10">
      <c r="A2" s="16" t="str">
        <f>基本情况!A4&amp;基本情况!B4</f>
        <v>评估基准日：2024年9月13日</v>
      </c>
      <c r="B2" s="16"/>
      <c r="C2" s="16"/>
      <c r="D2" s="16"/>
      <c r="E2" s="16"/>
      <c r="F2" s="16"/>
      <c r="G2" s="16"/>
      <c r="H2" s="16"/>
      <c r="I2" s="16"/>
      <c r="J2" s="16"/>
    </row>
    <row r="3" customHeight="1" spans="1:10">
      <c r="A3" s="16"/>
      <c r="B3" s="16"/>
      <c r="C3" s="16"/>
      <c r="D3" s="16"/>
      <c r="E3" s="16"/>
      <c r="F3" s="16"/>
      <c r="G3" s="40"/>
      <c r="H3" s="40"/>
      <c r="I3" s="41" t="s">
        <v>524</v>
      </c>
      <c r="J3" s="41"/>
    </row>
    <row r="4" customHeight="1" spans="1:10">
      <c r="A4" s="94" t="str">
        <f>基本情况!A6&amp;基本情况!B6</f>
        <v>被评估单位：海南省农垦五指山茶业集团股份有限公司定安农产品加工厂</v>
      </c>
      <c r="I4" s="126" t="s">
        <v>377</v>
      </c>
      <c r="J4" s="126"/>
    </row>
    <row r="5" s="21" customFormat="1" ht="25" customHeight="1" spans="1:10">
      <c r="A5" s="28" t="s">
        <v>378</v>
      </c>
      <c r="B5" s="28" t="s">
        <v>525</v>
      </c>
      <c r="C5" s="28" t="s">
        <v>526</v>
      </c>
      <c r="D5" s="28" t="s">
        <v>507</v>
      </c>
      <c r="E5" s="28" t="s">
        <v>509</v>
      </c>
      <c r="F5" s="28" t="s">
        <v>380</v>
      </c>
      <c r="G5" s="28" t="s">
        <v>381</v>
      </c>
      <c r="H5" s="28" t="s">
        <v>382</v>
      </c>
      <c r="I5" s="28" t="s">
        <v>383</v>
      </c>
      <c r="J5" s="28" t="s">
        <v>464</v>
      </c>
    </row>
    <row r="6" ht="15.9" customHeight="1" spans="1:10">
      <c r="A6" s="257">
        <v>1</v>
      </c>
      <c r="B6" s="89"/>
      <c r="C6" s="146"/>
      <c r="D6" s="258"/>
      <c r="E6" s="259"/>
      <c r="F6" s="91"/>
      <c r="G6" s="91"/>
      <c r="H6" s="91">
        <f>G6-F6</f>
        <v>0</v>
      </c>
      <c r="I6" s="91" t="str">
        <f>IF(OR(F6=0,F6=""),"",ROUND((H6)/F6*100,2))</f>
        <v/>
      </c>
      <c r="J6" s="266"/>
    </row>
    <row r="7" ht="15.9" customHeight="1" spans="1:10">
      <c r="A7" s="257"/>
      <c r="B7" s="89"/>
      <c r="C7" s="146"/>
      <c r="D7" s="258"/>
      <c r="E7" s="259"/>
      <c r="F7" s="91"/>
      <c r="G7" s="91"/>
      <c r="H7" s="91">
        <f t="shared" ref="H7:H27" si="0">G7-F7</f>
        <v>0</v>
      </c>
      <c r="I7" s="91" t="str">
        <f t="shared" ref="I7:I28" si="1">IF(OR(F7=0,F7=""),"",ROUND((H7)/F7*100,2))</f>
        <v/>
      </c>
      <c r="J7" s="266"/>
    </row>
    <row r="8" ht="15.9" customHeight="1" spans="1:10">
      <c r="A8" s="257"/>
      <c r="B8" s="89"/>
      <c r="C8" s="146"/>
      <c r="D8" s="258"/>
      <c r="E8" s="259"/>
      <c r="F8" s="91"/>
      <c r="G8" s="91"/>
      <c r="H8" s="91">
        <f t="shared" si="0"/>
        <v>0</v>
      </c>
      <c r="I8" s="91" t="str">
        <f t="shared" si="1"/>
        <v/>
      </c>
      <c r="J8" s="266"/>
    </row>
    <row r="9" ht="15.9" customHeight="1" spans="1:10">
      <c r="A9" s="257"/>
      <c r="B9" s="89"/>
      <c r="C9" s="146"/>
      <c r="D9" s="258"/>
      <c r="E9" s="259"/>
      <c r="F9" s="91"/>
      <c r="G9" s="91"/>
      <c r="H9" s="91">
        <f t="shared" si="0"/>
        <v>0</v>
      </c>
      <c r="I9" s="91" t="str">
        <f t="shared" si="1"/>
        <v/>
      </c>
      <c r="J9" s="266"/>
    </row>
    <row r="10" ht="15.9" customHeight="1" spans="1:10">
      <c r="A10" s="257"/>
      <c r="B10" s="89"/>
      <c r="C10" s="146"/>
      <c r="D10" s="258"/>
      <c r="E10" s="259"/>
      <c r="F10" s="91"/>
      <c r="G10" s="91"/>
      <c r="H10" s="91">
        <f t="shared" si="0"/>
        <v>0</v>
      </c>
      <c r="I10" s="91" t="str">
        <f t="shared" si="1"/>
        <v/>
      </c>
      <c r="J10" s="266"/>
    </row>
    <row r="11" ht="15.9" customHeight="1" spans="1:10">
      <c r="A11" s="257"/>
      <c r="B11" s="89"/>
      <c r="C11" s="146"/>
      <c r="D11" s="258"/>
      <c r="E11" s="259"/>
      <c r="F11" s="91"/>
      <c r="G11" s="91"/>
      <c r="H11" s="91">
        <f t="shared" si="0"/>
        <v>0</v>
      </c>
      <c r="I11" s="91" t="str">
        <f t="shared" si="1"/>
        <v/>
      </c>
      <c r="J11" s="266"/>
    </row>
    <row r="12" ht="15.9" customHeight="1" spans="1:10">
      <c r="A12" s="257"/>
      <c r="B12" s="89"/>
      <c r="C12" s="146"/>
      <c r="D12" s="258"/>
      <c r="E12" s="259"/>
      <c r="F12" s="91"/>
      <c r="G12" s="91"/>
      <c r="H12" s="91">
        <f t="shared" si="0"/>
        <v>0</v>
      </c>
      <c r="I12" s="91" t="str">
        <f t="shared" si="1"/>
        <v/>
      </c>
      <c r="J12" s="266"/>
    </row>
    <row r="13" ht="15.9" customHeight="1" spans="1:10">
      <c r="A13" s="257"/>
      <c r="B13" s="89"/>
      <c r="C13" s="146"/>
      <c r="D13" s="258"/>
      <c r="E13" s="259"/>
      <c r="F13" s="91"/>
      <c r="G13" s="91"/>
      <c r="H13" s="91">
        <f t="shared" si="0"/>
        <v>0</v>
      </c>
      <c r="I13" s="91" t="str">
        <f t="shared" si="1"/>
        <v/>
      </c>
      <c r="J13" s="266"/>
    </row>
    <row r="14" ht="15.9" customHeight="1" spans="1:10">
      <c r="A14" s="257"/>
      <c r="B14" s="89"/>
      <c r="C14" s="146"/>
      <c r="D14" s="258"/>
      <c r="E14" s="259"/>
      <c r="F14" s="91"/>
      <c r="G14" s="91"/>
      <c r="H14" s="91">
        <f t="shared" si="0"/>
        <v>0</v>
      </c>
      <c r="I14" s="91" t="str">
        <f t="shared" si="1"/>
        <v/>
      </c>
      <c r="J14" s="266"/>
    </row>
    <row r="15" ht="15.9" customHeight="1" spans="1:10">
      <c r="A15" s="257"/>
      <c r="B15" s="89"/>
      <c r="C15" s="146"/>
      <c r="D15" s="258"/>
      <c r="E15" s="259"/>
      <c r="F15" s="91"/>
      <c r="G15" s="91"/>
      <c r="H15" s="91">
        <f t="shared" si="0"/>
        <v>0</v>
      </c>
      <c r="I15" s="91" t="str">
        <f t="shared" si="1"/>
        <v/>
      </c>
      <c r="J15" s="266"/>
    </row>
    <row r="16" ht="15.9" customHeight="1" spans="1:10">
      <c r="A16" s="257"/>
      <c r="B16" s="89"/>
      <c r="C16" s="146"/>
      <c r="D16" s="258"/>
      <c r="E16" s="259"/>
      <c r="F16" s="91"/>
      <c r="G16" s="91"/>
      <c r="H16" s="91">
        <f t="shared" si="0"/>
        <v>0</v>
      </c>
      <c r="I16" s="91" t="str">
        <f t="shared" si="1"/>
        <v/>
      </c>
      <c r="J16" s="266"/>
    </row>
    <row r="17" ht="15.9" customHeight="1" spans="1:10">
      <c r="A17" s="257"/>
      <c r="B17" s="89"/>
      <c r="C17" s="146"/>
      <c r="D17" s="258"/>
      <c r="E17" s="259"/>
      <c r="F17" s="91"/>
      <c r="G17" s="91"/>
      <c r="H17" s="91">
        <f t="shared" si="0"/>
        <v>0</v>
      </c>
      <c r="I17" s="91" t="str">
        <f t="shared" si="1"/>
        <v/>
      </c>
      <c r="J17" s="266"/>
    </row>
    <row r="18" ht="15.9" customHeight="1" spans="1:10">
      <c r="A18" s="257"/>
      <c r="B18" s="89"/>
      <c r="C18" s="146"/>
      <c r="D18" s="258"/>
      <c r="E18" s="259"/>
      <c r="F18" s="91"/>
      <c r="G18" s="91"/>
      <c r="H18" s="91">
        <f t="shared" si="0"/>
        <v>0</v>
      </c>
      <c r="I18" s="91" t="str">
        <f t="shared" si="1"/>
        <v/>
      </c>
      <c r="J18" s="266"/>
    </row>
    <row r="19" ht="15.9" customHeight="1" spans="1:10">
      <c r="A19" s="257"/>
      <c r="B19" s="89"/>
      <c r="C19" s="146"/>
      <c r="D19" s="258"/>
      <c r="E19" s="259"/>
      <c r="F19" s="91"/>
      <c r="G19" s="91"/>
      <c r="H19" s="91">
        <f t="shared" si="0"/>
        <v>0</v>
      </c>
      <c r="I19" s="91" t="str">
        <f t="shared" si="1"/>
        <v/>
      </c>
      <c r="J19" s="266"/>
    </row>
    <row r="20" ht="15.9" customHeight="1" spans="1:10">
      <c r="A20" s="257"/>
      <c r="B20" s="89"/>
      <c r="C20" s="146"/>
      <c r="D20" s="258"/>
      <c r="E20" s="259"/>
      <c r="F20" s="91"/>
      <c r="G20" s="91"/>
      <c r="H20" s="91">
        <f t="shared" si="0"/>
        <v>0</v>
      </c>
      <c r="I20" s="91" t="str">
        <f t="shared" si="1"/>
        <v/>
      </c>
      <c r="J20" s="266"/>
    </row>
    <row r="21" ht="15.9" customHeight="1" spans="1:10">
      <c r="A21" s="257"/>
      <c r="B21" s="89"/>
      <c r="C21" s="146"/>
      <c r="D21" s="258"/>
      <c r="E21" s="259"/>
      <c r="F21" s="91"/>
      <c r="G21" s="91"/>
      <c r="H21" s="91">
        <f t="shared" si="0"/>
        <v>0</v>
      </c>
      <c r="I21" s="91" t="str">
        <f t="shared" si="1"/>
        <v/>
      </c>
      <c r="J21" s="266"/>
    </row>
    <row r="22" ht="15.9" customHeight="1" spans="1:10">
      <c r="A22" s="257"/>
      <c r="B22" s="89"/>
      <c r="C22" s="146"/>
      <c r="D22" s="258"/>
      <c r="E22" s="259"/>
      <c r="F22" s="91"/>
      <c r="G22" s="91"/>
      <c r="H22" s="91">
        <f t="shared" si="0"/>
        <v>0</v>
      </c>
      <c r="I22" s="91" t="str">
        <f t="shared" si="1"/>
        <v/>
      </c>
      <c r="J22" s="266"/>
    </row>
    <row r="23" ht="15.9" customHeight="1" spans="1:10">
      <c r="A23" s="257"/>
      <c r="B23" s="89"/>
      <c r="C23" s="146"/>
      <c r="D23" s="258"/>
      <c r="E23" s="259"/>
      <c r="F23" s="91"/>
      <c r="G23" s="91"/>
      <c r="H23" s="91">
        <f t="shared" si="0"/>
        <v>0</v>
      </c>
      <c r="I23" s="91" t="str">
        <f t="shared" si="1"/>
        <v/>
      </c>
      <c r="J23" s="266"/>
    </row>
    <row r="24" ht="15.9" customHeight="1" spans="1:10">
      <c r="A24" s="257"/>
      <c r="B24" s="89"/>
      <c r="C24" s="146"/>
      <c r="D24" s="258"/>
      <c r="E24" s="259"/>
      <c r="F24" s="91"/>
      <c r="G24" s="91"/>
      <c r="H24" s="91">
        <f t="shared" si="0"/>
        <v>0</v>
      </c>
      <c r="I24" s="91" t="str">
        <f t="shared" si="1"/>
        <v/>
      </c>
      <c r="J24" s="266"/>
    </row>
    <row r="25" ht="15.9" customHeight="1" spans="1:10">
      <c r="A25" s="257"/>
      <c r="B25" s="89"/>
      <c r="C25" s="146"/>
      <c r="D25" s="258"/>
      <c r="E25" s="259"/>
      <c r="F25" s="91"/>
      <c r="G25" s="91"/>
      <c r="H25" s="91">
        <f t="shared" si="0"/>
        <v>0</v>
      </c>
      <c r="I25" s="91" t="str">
        <f t="shared" si="1"/>
        <v/>
      </c>
      <c r="J25" s="266"/>
    </row>
    <row r="26" ht="15.9" customHeight="1" spans="1:10">
      <c r="A26" s="257"/>
      <c r="B26" s="89"/>
      <c r="C26" s="146"/>
      <c r="D26" s="258"/>
      <c r="E26" s="259"/>
      <c r="F26" s="91"/>
      <c r="G26" s="91"/>
      <c r="H26" s="91">
        <f t="shared" si="0"/>
        <v>0</v>
      </c>
      <c r="I26" s="91" t="str">
        <f t="shared" si="1"/>
        <v/>
      </c>
      <c r="J26" s="266"/>
    </row>
    <row r="27" ht="15.9" customHeight="1" spans="1:10">
      <c r="A27" s="257"/>
      <c r="B27" s="89"/>
      <c r="C27" s="146"/>
      <c r="D27" s="258"/>
      <c r="E27" s="259"/>
      <c r="F27" s="91"/>
      <c r="G27" s="91"/>
      <c r="H27" s="91">
        <f t="shared" si="0"/>
        <v>0</v>
      </c>
      <c r="I27" s="91" t="str">
        <f t="shared" si="1"/>
        <v/>
      </c>
      <c r="J27" s="266"/>
    </row>
    <row r="28" ht="15.9" customHeight="1" spans="1:10">
      <c r="A28" s="262" t="s">
        <v>522</v>
      </c>
      <c r="B28" s="263"/>
      <c r="C28" s="266"/>
      <c r="D28" s="258"/>
      <c r="E28" s="91">
        <f>SUM(E6:E27)</f>
        <v>0</v>
      </c>
      <c r="F28" s="91">
        <f>SUM(F6:F27)</f>
        <v>0</v>
      </c>
      <c r="G28" s="91">
        <f>SUM(G6:G27)</f>
        <v>0</v>
      </c>
      <c r="H28" s="91">
        <f>SUM(H6:H27)</f>
        <v>0</v>
      </c>
      <c r="I28" s="91" t="str">
        <f t="shared" si="1"/>
        <v/>
      </c>
      <c r="J28" s="266"/>
    </row>
    <row r="29" s="13" customFormat="1" ht="15.9" customHeight="1" spans="1:8">
      <c r="A29" s="34" t="str">
        <f>CONCATENATE("被评估单位填表人：",基本情况!$D$9)</f>
        <v>被评估单位填表人：</v>
      </c>
      <c r="B29" s="35"/>
      <c r="C29" s="35"/>
      <c r="E29" s="65"/>
      <c r="F29" s="48"/>
      <c r="G29" s="145" t="str">
        <f>CONCATENATE("资产评估专业人员：",基本情况!$B$9)</f>
        <v>资产评估专业人员：</v>
      </c>
      <c r="H29" s="48"/>
    </row>
    <row r="30" s="13" customFormat="1" ht="15.9" customHeight="1" spans="1:1">
      <c r="A30" s="37" t="str">
        <f>基本情况!$A$7&amp;基本情况!$B$7</f>
        <v>填表日期：2024年9月13日</v>
      </c>
    </row>
  </sheetData>
  <mergeCells count="5">
    <mergeCell ref="A1:J1"/>
    <mergeCell ref="A2:J2"/>
    <mergeCell ref="I3:J3"/>
    <mergeCell ref="I4:J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H43" sqref="H43:I43"/>
    </sheetView>
  </sheetViews>
  <sheetFormatPr defaultColWidth="7" defaultRowHeight="18" customHeight="1"/>
  <cols>
    <col min="1" max="1" width="21.4166666666667" style="555" customWidth="1"/>
    <col min="2" max="2" width="4.5" style="556" customWidth="1"/>
    <col min="3" max="4" width="17.0833333333333" style="557" customWidth="1"/>
    <col min="5" max="5" width="8.41666666666667" style="555" customWidth="1"/>
    <col min="6" max="6" width="23" style="555" customWidth="1"/>
    <col min="7" max="7" width="4.58333333333333" style="556" customWidth="1"/>
    <col min="8" max="9" width="20.5" style="557" customWidth="1"/>
    <col min="10" max="10" width="15.5833333333333" style="555" customWidth="1"/>
    <col min="11" max="16384" width="7" style="555"/>
  </cols>
  <sheetData>
    <row r="1" s="551" customFormat="1" customHeight="1" spans="1:10">
      <c r="A1" s="558" t="s">
        <v>0</v>
      </c>
      <c r="B1" s="559"/>
      <c r="C1" s="559"/>
      <c r="D1" s="559"/>
      <c r="E1" s="559"/>
      <c r="F1" s="559"/>
      <c r="G1" s="559"/>
      <c r="H1" s="559"/>
      <c r="I1" s="559"/>
      <c r="J1" s="559"/>
    </row>
    <row r="2" s="551" customFormat="1" customHeight="1" spans="1:10">
      <c r="A2" s="560" t="s">
        <v>1</v>
      </c>
      <c r="B2" s="559"/>
      <c r="C2" s="559"/>
      <c r="D2" s="559"/>
      <c r="E2" s="559"/>
      <c r="F2" s="559"/>
      <c r="G2" s="559"/>
      <c r="H2" s="559"/>
      <c r="I2" s="559"/>
      <c r="J2" s="559"/>
    </row>
    <row r="3" s="552" customFormat="1" customHeight="1" spans="1:10">
      <c r="A3" s="561" t="s">
        <v>2</v>
      </c>
      <c r="B3" s="561"/>
      <c r="C3" s="561"/>
      <c r="D3" s="561"/>
      <c r="E3" s="561"/>
      <c r="F3" s="561"/>
      <c r="G3" s="561"/>
      <c r="H3" s="561"/>
      <c r="I3" s="561"/>
      <c r="J3" s="561"/>
    </row>
    <row r="4" customHeight="1" spans="1:10">
      <c r="A4" s="562" t="e">
        <v>#REF!</v>
      </c>
      <c r="B4" s="563"/>
      <c r="C4" s="563"/>
      <c r="E4" s="564"/>
      <c r="J4" s="594" t="s">
        <v>3</v>
      </c>
    </row>
    <row r="5" s="553" customFormat="1" customHeight="1" spans="1:10">
      <c r="A5" s="565" t="s">
        <v>4</v>
      </c>
      <c r="B5" s="565" t="s">
        <v>5</v>
      </c>
      <c r="C5" s="565" t="s">
        <v>6</v>
      </c>
      <c r="D5" s="565" t="s">
        <v>7</v>
      </c>
      <c r="E5" s="566" t="s">
        <v>8</v>
      </c>
      <c r="F5" s="567" t="s">
        <v>9</v>
      </c>
      <c r="G5" s="565" t="s">
        <v>5</v>
      </c>
      <c r="H5" s="565" t="s">
        <v>6</v>
      </c>
      <c r="I5" s="565" t="s">
        <v>7</v>
      </c>
      <c r="J5" s="565" t="s">
        <v>8</v>
      </c>
    </row>
    <row r="6" s="554" customFormat="1" customHeight="1" spans="1:10">
      <c r="A6" s="568" t="s">
        <v>10</v>
      </c>
      <c r="B6" s="569">
        <v>1</v>
      </c>
      <c r="C6" s="570"/>
      <c r="D6" s="570"/>
      <c r="E6" s="571"/>
      <c r="F6" s="572" t="s">
        <v>11</v>
      </c>
      <c r="G6" s="573">
        <v>41</v>
      </c>
      <c r="H6" s="574"/>
      <c r="I6" s="574"/>
      <c r="J6" s="595"/>
    </row>
    <row r="7" s="554" customFormat="1" customHeight="1" spans="1:10">
      <c r="A7" s="575" t="s">
        <v>12</v>
      </c>
      <c r="B7" s="569">
        <v>2</v>
      </c>
      <c r="C7" s="576"/>
      <c r="D7" s="576"/>
      <c r="E7" s="571"/>
      <c r="F7" s="572" t="s">
        <v>13</v>
      </c>
      <c r="G7" s="573">
        <v>42</v>
      </c>
      <c r="H7" s="576"/>
      <c r="I7" s="576"/>
      <c r="J7" s="595"/>
    </row>
    <row r="8" s="554" customFormat="1" customHeight="1" spans="1:10">
      <c r="A8" s="575" t="s">
        <v>14</v>
      </c>
      <c r="B8" s="569">
        <v>3</v>
      </c>
      <c r="C8" s="576"/>
      <c r="D8" s="576"/>
      <c r="E8" s="577"/>
      <c r="F8" s="572" t="s">
        <v>15</v>
      </c>
      <c r="G8" s="573">
        <v>45</v>
      </c>
      <c r="H8" s="576"/>
      <c r="I8" s="576"/>
      <c r="J8" s="596"/>
    </row>
    <row r="9" s="554" customFormat="1" customHeight="1" spans="1:10">
      <c r="A9" s="575" t="s">
        <v>16</v>
      </c>
      <c r="B9" s="569">
        <v>4</v>
      </c>
      <c r="C9" s="576"/>
      <c r="D9" s="576"/>
      <c r="E9" s="577"/>
      <c r="F9" s="572" t="s">
        <v>17</v>
      </c>
      <c r="G9" s="573">
        <v>46</v>
      </c>
      <c r="H9" s="576"/>
      <c r="I9" s="576"/>
      <c r="J9" s="596"/>
    </row>
    <row r="10" s="554" customFormat="1" customHeight="1" spans="1:10">
      <c r="A10" s="575" t="s">
        <v>18</v>
      </c>
      <c r="B10" s="569">
        <v>5</v>
      </c>
      <c r="C10" s="576"/>
      <c r="D10" s="576"/>
      <c r="E10" s="571"/>
      <c r="F10" s="572" t="s">
        <v>19</v>
      </c>
      <c r="G10" s="573">
        <v>47</v>
      </c>
      <c r="H10" s="576"/>
      <c r="I10" s="576"/>
      <c r="J10" s="595"/>
    </row>
    <row r="11" s="554" customFormat="1" customHeight="1" spans="1:10">
      <c r="A11" s="575" t="s">
        <v>20</v>
      </c>
      <c r="B11" s="569">
        <v>6</v>
      </c>
      <c r="C11" s="576"/>
      <c r="D11" s="576"/>
      <c r="E11" s="571"/>
      <c r="F11" s="572" t="s">
        <v>21</v>
      </c>
      <c r="G11" s="573">
        <v>48</v>
      </c>
      <c r="H11" s="576"/>
      <c r="I11" s="576"/>
      <c r="J11" s="595"/>
    </row>
    <row r="12" s="554" customFormat="1" customHeight="1" spans="1:10">
      <c r="A12" s="575" t="s">
        <v>22</v>
      </c>
      <c r="B12" s="569">
        <v>7</v>
      </c>
      <c r="C12" s="576"/>
      <c r="D12" s="576"/>
      <c r="E12" s="571"/>
      <c r="F12" s="572" t="s">
        <v>23</v>
      </c>
      <c r="G12" s="573">
        <v>49</v>
      </c>
      <c r="H12" s="576"/>
      <c r="I12" s="576"/>
      <c r="J12" s="595"/>
    </row>
    <row r="13" s="554" customFormat="1" customHeight="1" spans="1:10">
      <c r="A13" s="575" t="s">
        <v>24</v>
      </c>
      <c r="B13" s="569">
        <v>8</v>
      </c>
      <c r="C13" s="574"/>
      <c r="D13" s="574"/>
      <c r="E13" s="571"/>
      <c r="F13" s="572" t="s">
        <v>25</v>
      </c>
      <c r="G13" s="573">
        <v>50</v>
      </c>
      <c r="H13" s="576"/>
      <c r="I13" s="576"/>
      <c r="J13" s="595"/>
    </row>
    <row r="14" s="554" customFormat="1" customHeight="1" spans="1:10">
      <c r="A14" s="575" t="s">
        <v>26</v>
      </c>
      <c r="B14" s="569">
        <v>9</v>
      </c>
      <c r="C14" s="574"/>
      <c r="D14" s="574"/>
      <c r="E14" s="577"/>
      <c r="F14" s="572" t="s">
        <v>27</v>
      </c>
      <c r="G14" s="573">
        <v>51</v>
      </c>
      <c r="H14" s="576"/>
      <c r="I14" s="576"/>
      <c r="J14" s="596"/>
    </row>
    <row r="15" s="554" customFormat="1" customHeight="1" spans="1:10">
      <c r="A15" s="575" t="s">
        <v>28</v>
      </c>
      <c r="B15" s="569">
        <v>10</v>
      </c>
      <c r="C15" s="574"/>
      <c r="D15" s="574"/>
      <c r="E15" s="577"/>
      <c r="F15" s="572" t="s">
        <v>29</v>
      </c>
      <c r="G15" s="573">
        <v>52</v>
      </c>
      <c r="H15" s="576"/>
      <c r="I15" s="576"/>
      <c r="J15" s="596"/>
    </row>
    <row r="16" s="554" customFormat="1" customHeight="1" spans="1:10">
      <c r="A16" s="575" t="s">
        <v>30</v>
      </c>
      <c r="B16" s="569">
        <v>11</v>
      </c>
      <c r="C16" s="574"/>
      <c r="D16" s="574"/>
      <c r="E16" s="577"/>
      <c r="F16" s="572" t="s">
        <v>31</v>
      </c>
      <c r="G16" s="573">
        <v>53</v>
      </c>
      <c r="H16" s="576"/>
      <c r="I16" s="576"/>
      <c r="J16" s="596"/>
    </row>
    <row r="17" s="554" customFormat="1" customHeight="1" spans="1:10">
      <c r="A17" s="575" t="s">
        <v>32</v>
      </c>
      <c r="B17" s="569">
        <v>12</v>
      </c>
      <c r="C17" s="574"/>
      <c r="D17" s="574"/>
      <c r="E17" s="577"/>
      <c r="F17" s="572" t="s">
        <v>33</v>
      </c>
      <c r="G17" s="573">
        <v>54</v>
      </c>
      <c r="H17" s="576"/>
      <c r="I17" s="576"/>
      <c r="J17" s="596"/>
    </row>
    <row r="18" s="554" customFormat="1" customHeight="1" spans="1:10">
      <c r="A18" s="575" t="s">
        <v>20</v>
      </c>
      <c r="B18" s="569">
        <v>13</v>
      </c>
      <c r="C18" s="574"/>
      <c r="D18" s="574"/>
      <c r="E18" s="577"/>
      <c r="F18" s="572" t="s">
        <v>34</v>
      </c>
      <c r="G18" s="573">
        <v>52</v>
      </c>
      <c r="H18" s="576"/>
      <c r="I18" s="576"/>
      <c r="J18" s="596"/>
    </row>
    <row r="19" s="554" customFormat="1" customHeight="1" spans="1:10">
      <c r="A19" s="575" t="s">
        <v>35</v>
      </c>
      <c r="B19" s="569">
        <v>14</v>
      </c>
      <c r="C19" s="576"/>
      <c r="D19" s="576"/>
      <c r="E19" s="577"/>
      <c r="F19" s="572" t="s">
        <v>36</v>
      </c>
      <c r="G19" s="573">
        <v>53</v>
      </c>
      <c r="H19" s="576"/>
      <c r="I19" s="576"/>
      <c r="J19" s="596"/>
    </row>
    <row r="20" s="554" customFormat="1" customHeight="1" spans="1:10">
      <c r="A20" s="575" t="s">
        <v>37</v>
      </c>
      <c r="B20" s="569">
        <v>15</v>
      </c>
      <c r="C20" s="574"/>
      <c r="D20" s="574"/>
      <c r="E20" s="577"/>
      <c r="F20" s="572" t="s">
        <v>38</v>
      </c>
      <c r="G20" s="573">
        <v>54</v>
      </c>
      <c r="H20" s="576"/>
      <c r="I20" s="576"/>
      <c r="J20" s="596"/>
    </row>
    <row r="21" s="554" customFormat="1" customHeight="1" spans="1:10">
      <c r="A21" s="575" t="s">
        <v>39</v>
      </c>
      <c r="B21" s="569">
        <v>16</v>
      </c>
      <c r="C21" s="574"/>
      <c r="D21" s="574"/>
      <c r="E21" s="577"/>
      <c r="F21" s="578" t="s">
        <v>40</v>
      </c>
      <c r="G21" s="573">
        <v>55</v>
      </c>
      <c r="H21" s="576">
        <f>SUM(H7:H20)</f>
        <v>0</v>
      </c>
      <c r="I21" s="576">
        <f>SUM(I7:I20)</f>
        <v>0</v>
      </c>
      <c r="J21" s="596"/>
    </row>
    <row r="22" s="554" customFormat="1" customHeight="1" spans="1:10">
      <c r="A22" s="575" t="s">
        <v>41</v>
      </c>
      <c r="B22" s="569">
        <v>17</v>
      </c>
      <c r="C22" s="574"/>
      <c r="D22" s="574"/>
      <c r="E22" s="577"/>
      <c r="F22" s="572"/>
      <c r="G22" s="573"/>
      <c r="H22" s="576"/>
      <c r="I22" s="576"/>
      <c r="J22" s="595"/>
    </row>
    <row r="23" s="554" customFormat="1" customHeight="1" spans="1:10">
      <c r="A23" s="575" t="s">
        <v>42</v>
      </c>
      <c r="B23" s="569">
        <v>18</v>
      </c>
      <c r="C23" s="574"/>
      <c r="D23" s="574"/>
      <c r="E23" s="577"/>
      <c r="F23" s="572"/>
      <c r="G23" s="573"/>
      <c r="H23" s="576"/>
      <c r="I23" s="576"/>
      <c r="J23" s="596"/>
    </row>
    <row r="24" s="554" customFormat="1" customHeight="1" spans="1:10">
      <c r="A24" s="575" t="s">
        <v>43</v>
      </c>
      <c r="B24" s="569">
        <v>19</v>
      </c>
      <c r="C24" s="574"/>
      <c r="D24" s="574"/>
      <c r="E24" s="577"/>
      <c r="F24" s="572" t="s">
        <v>44</v>
      </c>
      <c r="G24" s="573">
        <v>56</v>
      </c>
      <c r="H24" s="576"/>
      <c r="I24" s="576"/>
      <c r="J24" s="596"/>
    </row>
    <row r="25" s="554" customFormat="1" customHeight="1" spans="1:10">
      <c r="A25" s="579" t="s">
        <v>45</v>
      </c>
      <c r="B25" s="569">
        <v>20</v>
      </c>
      <c r="C25" s="574">
        <f>SUM(C7:C9,C12:C16,C19:C24)</f>
        <v>0</v>
      </c>
      <c r="D25" s="574">
        <f>SUM(D7:D9,D12:D16,D19:D24)</f>
        <v>0</v>
      </c>
      <c r="E25" s="577"/>
      <c r="F25" s="572" t="s">
        <v>46</v>
      </c>
      <c r="G25" s="573">
        <v>57</v>
      </c>
      <c r="H25" s="576"/>
      <c r="I25" s="576"/>
      <c r="J25" s="596"/>
    </row>
    <row r="26" s="554" customFormat="1" customHeight="1" spans="1:10">
      <c r="A26" s="580" t="s">
        <v>47</v>
      </c>
      <c r="B26" s="569">
        <v>21</v>
      </c>
      <c r="C26" s="574"/>
      <c r="D26" s="574"/>
      <c r="E26" s="577"/>
      <c r="F26" s="572" t="s">
        <v>48</v>
      </c>
      <c r="G26" s="573">
        <v>58</v>
      </c>
      <c r="H26" s="576"/>
      <c r="I26" s="576"/>
      <c r="J26" s="595"/>
    </row>
    <row r="27" s="554" customFormat="1" customHeight="1" spans="1:10">
      <c r="A27" s="575" t="s">
        <v>49</v>
      </c>
      <c r="B27" s="569">
        <v>22</v>
      </c>
      <c r="C27" s="574"/>
      <c r="D27" s="574"/>
      <c r="E27" s="577"/>
      <c r="F27" s="572" t="s">
        <v>50</v>
      </c>
      <c r="G27" s="573">
        <v>59</v>
      </c>
      <c r="H27" s="576"/>
      <c r="I27" s="576"/>
      <c r="J27" s="595"/>
    </row>
    <row r="28" s="554" customFormat="1" customHeight="1" spans="1:10">
      <c r="A28" s="575" t="s">
        <v>51</v>
      </c>
      <c r="B28" s="569">
        <v>23</v>
      </c>
      <c r="C28" s="574"/>
      <c r="D28" s="574"/>
      <c r="E28" s="571"/>
      <c r="F28" s="572" t="s">
        <v>52</v>
      </c>
      <c r="G28" s="573">
        <v>60</v>
      </c>
      <c r="H28" s="574"/>
      <c r="I28" s="574"/>
      <c r="J28" s="595"/>
    </row>
    <row r="29" s="554" customFormat="1" customHeight="1" spans="1:10">
      <c r="A29" s="575" t="s">
        <v>53</v>
      </c>
      <c r="B29" s="569">
        <v>24</v>
      </c>
      <c r="C29" s="574"/>
      <c r="D29" s="574"/>
      <c r="E29" s="571"/>
      <c r="F29" s="572" t="s">
        <v>54</v>
      </c>
      <c r="G29" s="573">
        <v>61</v>
      </c>
      <c r="H29" s="574"/>
      <c r="I29" s="574"/>
      <c r="J29" s="595"/>
    </row>
    <row r="30" s="554" customFormat="1" customHeight="1" spans="1:10">
      <c r="A30" s="575" t="s">
        <v>55</v>
      </c>
      <c r="B30" s="569">
        <v>25</v>
      </c>
      <c r="C30" s="574"/>
      <c r="D30" s="574"/>
      <c r="E30" s="571"/>
      <c r="F30" s="578" t="s">
        <v>56</v>
      </c>
      <c r="G30" s="573">
        <v>62</v>
      </c>
      <c r="H30" s="576">
        <f>SUM(H24:H29)</f>
        <v>0</v>
      </c>
      <c r="I30" s="576">
        <f>SUM(I24:I29)</f>
        <v>0</v>
      </c>
      <c r="J30" s="595"/>
    </row>
    <row r="31" s="554" customFormat="1" customHeight="1" spans="1:10">
      <c r="A31" s="575" t="s">
        <v>57</v>
      </c>
      <c r="B31" s="569">
        <v>26</v>
      </c>
      <c r="C31" s="574"/>
      <c r="D31" s="574"/>
      <c r="E31" s="571"/>
      <c r="F31" s="572"/>
      <c r="G31" s="573"/>
      <c r="H31" s="576"/>
      <c r="I31" s="576"/>
      <c r="J31" s="595"/>
    </row>
    <row r="32" s="554" customFormat="1" customHeight="1" spans="1:10">
      <c r="A32" s="575" t="s">
        <v>58</v>
      </c>
      <c r="B32" s="569">
        <v>27</v>
      </c>
      <c r="C32" s="574"/>
      <c r="D32" s="574"/>
      <c r="E32" s="571"/>
      <c r="F32" s="581" t="s">
        <v>59</v>
      </c>
      <c r="G32" s="573">
        <v>63</v>
      </c>
      <c r="H32" s="582">
        <f>H21+H30</f>
        <v>0</v>
      </c>
      <c r="I32" s="582">
        <f>I21+I30</f>
        <v>0</v>
      </c>
      <c r="J32" s="597"/>
    </row>
    <row r="33" s="554" customFormat="1" customHeight="1" spans="1:10">
      <c r="A33" s="575" t="s">
        <v>60</v>
      </c>
      <c r="B33" s="569">
        <v>28</v>
      </c>
      <c r="C33" s="574"/>
      <c r="D33" s="574"/>
      <c r="E33" s="571"/>
      <c r="F33" s="572"/>
      <c r="G33" s="573"/>
      <c r="H33" s="576"/>
      <c r="I33" s="576"/>
      <c r="J33" s="595"/>
    </row>
    <row r="34" s="554" customFormat="1" customHeight="1" spans="1:10">
      <c r="A34" s="575" t="s">
        <v>61</v>
      </c>
      <c r="B34" s="569">
        <v>29</v>
      </c>
      <c r="C34" s="574"/>
      <c r="D34" s="574"/>
      <c r="E34" s="571"/>
      <c r="F34" s="572"/>
      <c r="G34" s="573"/>
      <c r="H34" s="576"/>
      <c r="I34" s="576"/>
      <c r="J34" s="595"/>
    </row>
    <row r="35" s="554" customFormat="1" customHeight="1" spans="1:10">
      <c r="A35" s="575" t="s">
        <v>62</v>
      </c>
      <c r="B35" s="569">
        <v>30</v>
      </c>
      <c r="C35" s="574"/>
      <c r="D35" s="574"/>
      <c r="E35" s="577"/>
      <c r="F35" s="572"/>
      <c r="G35" s="573"/>
      <c r="H35" s="576"/>
      <c r="I35" s="576"/>
      <c r="J35" s="595"/>
    </row>
    <row r="36" s="554" customFormat="1" customHeight="1" spans="1:10">
      <c r="A36" s="579" t="s">
        <v>63</v>
      </c>
      <c r="B36" s="569">
        <v>31</v>
      </c>
      <c r="C36" s="574">
        <f>SUM(C31,C32,C33,C34,C35)</f>
        <v>0</v>
      </c>
      <c r="D36" s="574">
        <f>SUM(D31,D32,D33,D34,D35)</f>
        <v>0</v>
      </c>
      <c r="E36" s="577"/>
      <c r="F36" s="572"/>
      <c r="G36" s="573"/>
      <c r="H36" s="576"/>
      <c r="I36" s="576"/>
      <c r="J36" s="595"/>
    </row>
    <row r="37" s="554" customFormat="1" customHeight="1" spans="1:10">
      <c r="A37" s="580" t="s">
        <v>64</v>
      </c>
      <c r="B37" s="569">
        <v>32</v>
      </c>
      <c r="C37" s="574">
        <f>SUM(C38:C39)</f>
        <v>0</v>
      </c>
      <c r="D37" s="574">
        <f>SUM(D38:D39)</f>
        <v>0</v>
      </c>
      <c r="E37" s="577"/>
      <c r="F37" s="572" t="s">
        <v>65</v>
      </c>
      <c r="G37" s="573">
        <v>64</v>
      </c>
      <c r="H37" s="574"/>
      <c r="I37" s="574"/>
      <c r="J37" s="595"/>
    </row>
    <row r="38" s="554" customFormat="1" customHeight="1" spans="1:10">
      <c r="A38" s="575" t="s">
        <v>66</v>
      </c>
      <c r="B38" s="569">
        <v>33</v>
      </c>
      <c r="C38" s="574"/>
      <c r="D38" s="574"/>
      <c r="E38" s="577"/>
      <c r="F38" s="572" t="s">
        <v>67</v>
      </c>
      <c r="G38" s="573">
        <v>65</v>
      </c>
      <c r="H38" s="576"/>
      <c r="I38" s="576"/>
      <c r="J38" s="595"/>
    </row>
    <row r="39" s="554" customFormat="1" customHeight="1" spans="1:10">
      <c r="A39" s="575" t="s">
        <v>68</v>
      </c>
      <c r="B39" s="569">
        <v>34</v>
      </c>
      <c r="C39" s="574"/>
      <c r="D39" s="574"/>
      <c r="E39" s="571"/>
      <c r="F39" s="572" t="s">
        <v>69</v>
      </c>
      <c r="G39" s="573">
        <v>66</v>
      </c>
      <c r="H39" s="576"/>
      <c r="I39" s="576"/>
      <c r="J39" s="595"/>
    </row>
    <row r="40" s="554" customFormat="1" customHeight="1" spans="1:10">
      <c r="A40" s="580" t="s">
        <v>70</v>
      </c>
      <c r="B40" s="569">
        <v>35</v>
      </c>
      <c r="C40" s="574">
        <f>SUM(C41:C42)</f>
        <v>0</v>
      </c>
      <c r="D40" s="574">
        <f>SUM(D41:D42)</f>
        <v>0</v>
      </c>
      <c r="E40" s="571"/>
      <c r="F40" s="572" t="s">
        <v>71</v>
      </c>
      <c r="G40" s="573">
        <v>67</v>
      </c>
      <c r="H40" s="574"/>
      <c r="I40" s="574"/>
      <c r="J40" s="595"/>
    </row>
    <row r="41" s="554" customFormat="1" customHeight="1" spans="1:10">
      <c r="A41" s="575" t="s">
        <v>72</v>
      </c>
      <c r="B41" s="569">
        <v>36</v>
      </c>
      <c r="C41" s="574"/>
      <c r="D41" s="574"/>
      <c r="E41" s="583"/>
      <c r="F41" s="572" t="s">
        <v>73</v>
      </c>
      <c r="G41" s="573">
        <v>68</v>
      </c>
      <c r="H41" s="576"/>
      <c r="I41" s="576"/>
      <c r="J41" s="596"/>
    </row>
    <row r="42" s="554" customFormat="1" customHeight="1" spans="1:10">
      <c r="A42" s="575" t="s">
        <v>74</v>
      </c>
      <c r="B42" s="569">
        <v>37</v>
      </c>
      <c r="C42" s="574"/>
      <c r="D42" s="574"/>
      <c r="E42" s="571"/>
      <c r="F42" s="584" t="s">
        <v>75</v>
      </c>
      <c r="G42" s="573">
        <v>69</v>
      </c>
      <c r="H42" s="576"/>
      <c r="I42" s="576"/>
      <c r="J42" s="596"/>
    </row>
    <row r="43" s="554" customFormat="1" customHeight="1" spans="1:10">
      <c r="A43" s="575" t="s">
        <v>76</v>
      </c>
      <c r="B43" s="569">
        <v>38</v>
      </c>
      <c r="C43" s="574"/>
      <c r="D43" s="574"/>
      <c r="E43" s="571"/>
      <c r="F43" s="572" t="s">
        <v>77</v>
      </c>
      <c r="G43" s="573">
        <v>70</v>
      </c>
      <c r="H43" s="576"/>
      <c r="I43" s="576"/>
      <c r="J43" s="596"/>
    </row>
    <row r="44" s="554" customFormat="1" customHeight="1" spans="1:10">
      <c r="A44" s="575" t="s">
        <v>78</v>
      </c>
      <c r="B44" s="569">
        <v>39</v>
      </c>
      <c r="C44" s="574"/>
      <c r="D44" s="574"/>
      <c r="E44" s="571"/>
      <c r="F44" s="585" t="s">
        <v>79</v>
      </c>
      <c r="G44" s="573">
        <v>71</v>
      </c>
      <c r="H44" s="586">
        <f>SUM(H38:H43)-H41</f>
        <v>0</v>
      </c>
      <c r="I44" s="586">
        <f>SUM(I38:I43)-I41</f>
        <v>0</v>
      </c>
      <c r="J44" s="598"/>
    </row>
    <row r="45" customHeight="1" spans="1:10">
      <c r="A45" s="587" t="s">
        <v>80</v>
      </c>
      <c r="B45" s="569">
        <v>40</v>
      </c>
      <c r="C45" s="588">
        <f>C25+C26+C36+C37+C40+C43+C44</f>
        <v>0</v>
      </c>
      <c r="D45" s="588">
        <f>D25+D26+D36+D37+D40+D43+D44</f>
        <v>0</v>
      </c>
      <c r="E45" s="589"/>
      <c r="F45" s="585" t="s">
        <v>81</v>
      </c>
      <c r="G45" s="569">
        <v>72</v>
      </c>
      <c r="H45" s="586">
        <f>H32+H44</f>
        <v>0</v>
      </c>
      <c r="I45" s="586">
        <f>I32+I44</f>
        <v>0</v>
      </c>
      <c r="J45" s="599"/>
    </row>
    <row r="46" customHeight="1" spans="1:10">
      <c r="A46" s="590"/>
      <c r="B46" s="569"/>
      <c r="C46" s="574"/>
      <c r="D46" s="574"/>
      <c r="E46" s="591"/>
      <c r="F46" s="572" t="s">
        <v>82</v>
      </c>
      <c r="G46" s="569">
        <v>73</v>
      </c>
      <c r="H46" s="574">
        <f>H45-C45</f>
        <v>0</v>
      </c>
      <c r="I46" s="574">
        <f>I45-D45</f>
        <v>0</v>
      </c>
      <c r="J46" s="600"/>
    </row>
    <row r="47" customHeight="1" spans="3:9">
      <c r="C47" s="592" t="s">
        <v>83</v>
      </c>
      <c r="D47" s="555"/>
      <c r="E47" s="554" t="s">
        <v>84</v>
      </c>
      <c r="H47" s="593" t="s">
        <v>85</v>
      </c>
      <c r="I47" s="555"/>
    </row>
  </sheetData>
  <mergeCells count="3">
    <mergeCell ref="A2:J2"/>
    <mergeCell ref="A3:J3"/>
    <mergeCell ref="A4:C4"/>
  </mergeCells>
  <hyperlinks>
    <hyperlink ref="A1" location="索引目录!C4" display="返回索引页"/>
  </hyperlinks>
  <pageMargins left="0.75" right="0.75" top="1" bottom="1" header="0.5" footer="0.5"/>
  <pageSetup paperSize="9" firstPageNumber="4294963191" orientation="portrait" useFirstPageNumber="1"/>
  <headerFooter alignWithMargins="0"/>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28.6666666666667" style="14" customWidth="1"/>
    <col min="3" max="4" width="9.16666666666667" style="14" customWidth="1"/>
    <col min="5" max="5" width="9" style="14" customWidth="1"/>
    <col min="6" max="8" width="12.5833333333333" style="278" customWidth="1"/>
    <col min="9" max="9" width="8.58333333333333" style="278" customWidth="1"/>
    <col min="10" max="10" width="14.5833333333333" style="14" customWidth="1"/>
    <col min="11" max="16384" width="9" style="14"/>
  </cols>
  <sheetData>
    <row r="1" s="11" customFormat="1" ht="30" customHeight="1" spans="1:10">
      <c r="A1" s="15" t="s">
        <v>527</v>
      </c>
      <c r="B1" s="15"/>
      <c r="C1" s="15"/>
      <c r="D1" s="15"/>
      <c r="E1" s="15"/>
      <c r="F1" s="15"/>
      <c r="G1" s="15"/>
      <c r="H1" s="15"/>
      <c r="I1" s="15"/>
      <c r="J1" s="15"/>
    </row>
    <row r="2" ht="14.5" customHeight="1" spans="1:10">
      <c r="A2" s="16" t="str">
        <f>基本情况!A4&amp;基本情况!B4</f>
        <v>评估基准日：2024年9月13日</v>
      </c>
      <c r="B2" s="16"/>
      <c r="C2" s="16"/>
      <c r="D2" s="16"/>
      <c r="E2" s="16"/>
      <c r="F2" s="16"/>
      <c r="G2" s="40"/>
      <c r="H2" s="40"/>
      <c r="I2" s="40"/>
      <c r="J2" s="40"/>
    </row>
    <row r="3" customHeight="1" spans="1:10">
      <c r="A3" s="16"/>
      <c r="B3" s="16"/>
      <c r="C3" s="16"/>
      <c r="D3" s="16"/>
      <c r="E3" s="16"/>
      <c r="F3" s="16"/>
      <c r="G3" s="40"/>
      <c r="H3" s="40"/>
      <c r="I3" s="40"/>
      <c r="J3" s="41" t="s">
        <v>528</v>
      </c>
    </row>
    <row r="4" customHeight="1" spans="1:10">
      <c r="A4" s="94" t="str">
        <f>基本情况!A6&amp;基本情况!B6</f>
        <v>被评估单位：海南省农垦五指山茶业集团股份有限公司定安农产品加工厂</v>
      </c>
      <c r="J4" s="42" t="s">
        <v>377</v>
      </c>
    </row>
    <row r="5" s="21" customFormat="1" ht="25" customHeight="1" spans="1:10">
      <c r="A5" s="28" t="s">
        <v>378</v>
      </c>
      <c r="B5" s="28" t="s">
        <v>529</v>
      </c>
      <c r="C5" s="28" t="s">
        <v>530</v>
      </c>
      <c r="D5" s="28" t="s">
        <v>531</v>
      </c>
      <c r="E5" s="28" t="s">
        <v>532</v>
      </c>
      <c r="F5" s="28" t="s">
        <v>380</v>
      </c>
      <c r="G5" s="62" t="s">
        <v>381</v>
      </c>
      <c r="H5" s="62" t="s">
        <v>382</v>
      </c>
      <c r="I5" s="62" t="s">
        <v>383</v>
      </c>
      <c r="J5" s="28" t="s">
        <v>464</v>
      </c>
    </row>
    <row r="6" ht="15.9" customHeight="1" spans="1:10">
      <c r="A6" s="257">
        <v>1</v>
      </c>
      <c r="B6" s="89"/>
      <c r="C6" s="258"/>
      <c r="D6" s="258"/>
      <c r="E6" s="350"/>
      <c r="F6" s="91"/>
      <c r="G6" s="91"/>
      <c r="H6" s="91">
        <f>G6-F6</f>
        <v>0</v>
      </c>
      <c r="I6" s="259" t="str">
        <f>IF(OR(F6=0,F6=""),"",ROUND((H6)/F6*100,2))</f>
        <v/>
      </c>
      <c r="J6" s="266"/>
    </row>
    <row r="7" ht="15.9" customHeight="1" spans="1:10">
      <c r="A7" s="257"/>
      <c r="B7" s="89"/>
      <c r="C7" s="258"/>
      <c r="D7" s="258"/>
      <c r="E7" s="350"/>
      <c r="F7" s="91"/>
      <c r="G7" s="91"/>
      <c r="H7" s="91">
        <f t="shared" ref="H7:H25" si="0">G7-F7</f>
        <v>0</v>
      </c>
      <c r="I7" s="259" t="str">
        <f t="shared" ref="I7:I28" si="1">IF(OR(F7=0,F7=""),"",ROUND((H7)/F7*100,2))</f>
        <v/>
      </c>
      <c r="J7" s="266"/>
    </row>
    <row r="8" ht="15.9" customHeight="1" spans="1:10">
      <c r="A8" s="257"/>
      <c r="B8" s="89"/>
      <c r="C8" s="258"/>
      <c r="D8" s="258"/>
      <c r="E8" s="350"/>
      <c r="F8" s="91"/>
      <c r="G8" s="91"/>
      <c r="H8" s="91">
        <f t="shared" si="0"/>
        <v>0</v>
      </c>
      <c r="I8" s="259" t="str">
        <f t="shared" si="1"/>
        <v/>
      </c>
      <c r="J8" s="266"/>
    </row>
    <row r="9" ht="15.9" customHeight="1" spans="1:10">
      <c r="A9" s="257"/>
      <c r="B9" s="89"/>
      <c r="C9" s="258"/>
      <c r="D9" s="258"/>
      <c r="E9" s="350"/>
      <c r="F9" s="91"/>
      <c r="G9" s="91"/>
      <c r="H9" s="91">
        <f t="shared" si="0"/>
        <v>0</v>
      </c>
      <c r="I9" s="259" t="str">
        <f t="shared" si="1"/>
        <v/>
      </c>
      <c r="J9" s="266"/>
    </row>
    <row r="10" ht="15.9" customHeight="1" spans="1:10">
      <c r="A10" s="257"/>
      <c r="B10" s="89"/>
      <c r="C10" s="258"/>
      <c r="D10" s="258"/>
      <c r="E10" s="350"/>
      <c r="F10" s="91"/>
      <c r="G10" s="91"/>
      <c r="H10" s="91">
        <f t="shared" si="0"/>
        <v>0</v>
      </c>
      <c r="I10" s="259" t="str">
        <f t="shared" si="1"/>
        <v/>
      </c>
      <c r="J10" s="266"/>
    </row>
    <row r="11" ht="15.9" customHeight="1" spans="1:10">
      <c r="A11" s="257"/>
      <c r="B11" s="89"/>
      <c r="C11" s="258"/>
      <c r="D11" s="258"/>
      <c r="E11" s="350"/>
      <c r="F11" s="91"/>
      <c r="G11" s="91"/>
      <c r="H11" s="91">
        <f t="shared" si="0"/>
        <v>0</v>
      </c>
      <c r="I11" s="259" t="str">
        <f t="shared" si="1"/>
        <v/>
      </c>
      <c r="J11" s="266"/>
    </row>
    <row r="12" ht="15.9" customHeight="1" spans="1:10">
      <c r="A12" s="257"/>
      <c r="B12" s="89"/>
      <c r="C12" s="258"/>
      <c r="D12" s="258"/>
      <c r="E12" s="350"/>
      <c r="F12" s="91"/>
      <c r="G12" s="91"/>
      <c r="H12" s="91">
        <f t="shared" si="0"/>
        <v>0</v>
      </c>
      <c r="I12" s="259" t="str">
        <f t="shared" si="1"/>
        <v/>
      </c>
      <c r="J12" s="266"/>
    </row>
    <row r="13" ht="15.9" customHeight="1" spans="1:10">
      <c r="A13" s="257"/>
      <c r="B13" s="89"/>
      <c r="C13" s="258"/>
      <c r="D13" s="258"/>
      <c r="E13" s="350"/>
      <c r="F13" s="91"/>
      <c r="G13" s="91"/>
      <c r="H13" s="91">
        <f t="shared" si="0"/>
        <v>0</v>
      </c>
      <c r="I13" s="259" t="str">
        <f t="shared" si="1"/>
        <v/>
      </c>
      <c r="J13" s="266"/>
    </row>
    <row r="14" ht="15.9" customHeight="1" spans="1:10">
      <c r="A14" s="257"/>
      <c r="B14" s="89"/>
      <c r="C14" s="258"/>
      <c r="D14" s="258"/>
      <c r="E14" s="350"/>
      <c r="F14" s="91"/>
      <c r="G14" s="91"/>
      <c r="H14" s="91">
        <f t="shared" si="0"/>
        <v>0</v>
      </c>
      <c r="I14" s="259" t="str">
        <f t="shared" si="1"/>
        <v/>
      </c>
      <c r="J14" s="266"/>
    </row>
    <row r="15" ht="15.9" customHeight="1" spans="1:10">
      <c r="A15" s="257"/>
      <c r="B15" s="89"/>
      <c r="C15" s="258"/>
      <c r="D15" s="258"/>
      <c r="E15" s="350"/>
      <c r="F15" s="91"/>
      <c r="G15" s="91"/>
      <c r="H15" s="91">
        <f t="shared" si="0"/>
        <v>0</v>
      </c>
      <c r="I15" s="259" t="str">
        <f t="shared" si="1"/>
        <v/>
      </c>
      <c r="J15" s="266"/>
    </row>
    <row r="16" ht="15.9" customHeight="1" spans="1:10">
      <c r="A16" s="257"/>
      <c r="B16" s="89"/>
      <c r="C16" s="258"/>
      <c r="D16" s="258"/>
      <c r="E16" s="350"/>
      <c r="F16" s="91"/>
      <c r="G16" s="91"/>
      <c r="H16" s="91">
        <f t="shared" si="0"/>
        <v>0</v>
      </c>
      <c r="I16" s="259" t="str">
        <f t="shared" si="1"/>
        <v/>
      </c>
      <c r="J16" s="266"/>
    </row>
    <row r="17" ht="15.9" customHeight="1" spans="1:10">
      <c r="A17" s="257"/>
      <c r="B17" s="89"/>
      <c r="C17" s="258"/>
      <c r="D17" s="258"/>
      <c r="E17" s="350"/>
      <c r="F17" s="91"/>
      <c r="G17" s="91"/>
      <c r="H17" s="91">
        <f t="shared" si="0"/>
        <v>0</v>
      </c>
      <c r="I17" s="259" t="str">
        <f t="shared" si="1"/>
        <v/>
      </c>
      <c r="J17" s="266"/>
    </row>
    <row r="18" ht="15.9" customHeight="1" spans="1:10">
      <c r="A18" s="257"/>
      <c r="B18" s="89"/>
      <c r="C18" s="258"/>
      <c r="D18" s="258"/>
      <c r="E18" s="350"/>
      <c r="F18" s="91"/>
      <c r="G18" s="91"/>
      <c r="H18" s="91">
        <f t="shared" si="0"/>
        <v>0</v>
      </c>
      <c r="I18" s="259" t="str">
        <f t="shared" si="1"/>
        <v/>
      </c>
      <c r="J18" s="266"/>
    </row>
    <row r="19" ht="15.9" customHeight="1" spans="1:10">
      <c r="A19" s="257"/>
      <c r="B19" s="89"/>
      <c r="C19" s="258"/>
      <c r="D19" s="258"/>
      <c r="E19" s="350"/>
      <c r="F19" s="91"/>
      <c r="G19" s="91"/>
      <c r="H19" s="91">
        <f t="shared" si="0"/>
        <v>0</v>
      </c>
      <c r="I19" s="259" t="str">
        <f t="shared" si="1"/>
        <v/>
      </c>
      <c r="J19" s="266"/>
    </row>
    <row r="20" ht="15.9" customHeight="1" spans="1:10">
      <c r="A20" s="257"/>
      <c r="B20" s="89"/>
      <c r="C20" s="258"/>
      <c r="D20" s="258"/>
      <c r="E20" s="350"/>
      <c r="F20" s="91"/>
      <c r="G20" s="91"/>
      <c r="H20" s="91">
        <f t="shared" si="0"/>
        <v>0</v>
      </c>
      <c r="I20" s="259" t="str">
        <f t="shared" si="1"/>
        <v/>
      </c>
      <c r="J20" s="266"/>
    </row>
    <row r="21" ht="15.9" customHeight="1" spans="1:10">
      <c r="A21" s="257"/>
      <c r="B21" s="89"/>
      <c r="C21" s="258"/>
      <c r="D21" s="258"/>
      <c r="E21" s="350"/>
      <c r="F21" s="91"/>
      <c r="G21" s="91"/>
      <c r="H21" s="91">
        <f t="shared" si="0"/>
        <v>0</v>
      </c>
      <c r="I21" s="259" t="str">
        <f t="shared" si="1"/>
        <v/>
      </c>
      <c r="J21" s="266"/>
    </row>
    <row r="22" ht="15.9" customHeight="1" spans="1:10">
      <c r="A22" s="257"/>
      <c r="B22" s="89"/>
      <c r="C22" s="258"/>
      <c r="D22" s="258"/>
      <c r="E22" s="350"/>
      <c r="F22" s="91"/>
      <c r="G22" s="91"/>
      <c r="H22" s="91">
        <f t="shared" si="0"/>
        <v>0</v>
      </c>
      <c r="I22" s="259" t="str">
        <f t="shared" si="1"/>
        <v/>
      </c>
      <c r="J22" s="266"/>
    </row>
    <row r="23" ht="15.9" customHeight="1" spans="1:10">
      <c r="A23" s="257"/>
      <c r="B23" s="89"/>
      <c r="C23" s="258"/>
      <c r="D23" s="258"/>
      <c r="E23" s="350"/>
      <c r="F23" s="91"/>
      <c r="G23" s="91"/>
      <c r="H23" s="91">
        <f t="shared" si="0"/>
        <v>0</v>
      </c>
      <c r="I23" s="259" t="str">
        <f t="shared" si="1"/>
        <v/>
      </c>
      <c r="J23" s="266"/>
    </row>
    <row r="24" ht="15.9" customHeight="1" spans="1:10">
      <c r="A24" s="257"/>
      <c r="B24" s="89"/>
      <c r="C24" s="258"/>
      <c r="D24" s="258"/>
      <c r="E24" s="350"/>
      <c r="F24" s="91"/>
      <c r="G24" s="91"/>
      <c r="H24" s="91">
        <f t="shared" si="0"/>
        <v>0</v>
      </c>
      <c r="I24" s="259" t="str">
        <f t="shared" si="1"/>
        <v/>
      </c>
      <c r="J24" s="266"/>
    </row>
    <row r="25" ht="15.9" customHeight="1" spans="1:10">
      <c r="A25" s="257"/>
      <c r="B25" s="89"/>
      <c r="C25" s="258"/>
      <c r="D25" s="258"/>
      <c r="E25" s="350"/>
      <c r="F25" s="91"/>
      <c r="G25" s="91"/>
      <c r="H25" s="91">
        <f t="shared" si="0"/>
        <v>0</v>
      </c>
      <c r="I25" s="259" t="str">
        <f t="shared" si="1"/>
        <v/>
      </c>
      <c r="J25" s="266"/>
    </row>
    <row r="26" ht="15.9" customHeight="1" spans="1:10">
      <c r="A26" s="262" t="s">
        <v>493</v>
      </c>
      <c r="B26" s="263"/>
      <c r="C26" s="258"/>
      <c r="D26" s="258"/>
      <c r="E26" s="283"/>
      <c r="F26" s="90">
        <f>SUM(F6:F25)</f>
        <v>0</v>
      </c>
      <c r="G26" s="90">
        <f>SUM(G6:G25)</f>
        <v>0</v>
      </c>
      <c r="H26" s="90">
        <f>SUM(H6:H25)</f>
        <v>0</v>
      </c>
      <c r="I26" s="259" t="str">
        <f t="shared" si="1"/>
        <v/>
      </c>
      <c r="J26" s="266"/>
    </row>
    <row r="27" ht="15.9" customHeight="1" spans="1:10">
      <c r="A27" s="262" t="s">
        <v>533</v>
      </c>
      <c r="B27" s="263"/>
      <c r="C27" s="258"/>
      <c r="D27" s="258"/>
      <c r="E27" s="283"/>
      <c r="F27" s="90"/>
      <c r="G27" s="90"/>
      <c r="H27" s="90">
        <f>G27-F27</f>
        <v>0</v>
      </c>
      <c r="I27" s="259" t="str">
        <f t="shared" si="1"/>
        <v/>
      </c>
      <c r="J27" s="266"/>
    </row>
    <row r="28" ht="15.9" customHeight="1" spans="1:10">
      <c r="A28" s="146" t="s">
        <v>534</v>
      </c>
      <c r="B28" s="146"/>
      <c r="C28" s="258"/>
      <c r="D28" s="258"/>
      <c r="E28" s="350"/>
      <c r="F28" s="91">
        <f>F26-F27</f>
        <v>0</v>
      </c>
      <c r="G28" s="91">
        <f>G26-G27</f>
        <v>0</v>
      </c>
      <c r="H28" s="91">
        <f>H26-H27</f>
        <v>0</v>
      </c>
      <c r="I28" s="259" t="str">
        <f t="shared" si="1"/>
        <v/>
      </c>
      <c r="J28" s="266"/>
    </row>
    <row r="29" s="13" customFormat="1" customHeight="1" spans="1:10">
      <c r="A29" s="34" t="str">
        <f>CONCATENATE("被评估单位填表人：",基本情况!$D$9)</f>
        <v>被评估单位填表人：</v>
      </c>
      <c r="B29" s="35"/>
      <c r="C29" s="35"/>
      <c r="D29" s="35"/>
      <c r="F29" s="65"/>
      <c r="G29" s="48"/>
      <c r="H29" s="66" t="str">
        <f>CONCATENATE("资产评估专业人员：",基本情况!$B$9)</f>
        <v>资产评估专业人员：</v>
      </c>
      <c r="I29" s="48"/>
      <c r="J29" s="48"/>
    </row>
    <row r="30" s="13" customFormat="1" customHeight="1" spans="1:1">
      <c r="A30" s="37" t="str">
        <f>基本情况!$A$7&amp;基本情况!$B$7</f>
        <v>填表日期：2024年9月13日</v>
      </c>
    </row>
  </sheetData>
  <mergeCells count="5">
    <mergeCell ref="A1:J1"/>
    <mergeCell ref="A2:J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30.6666666666667" style="73" customWidth="1"/>
    <col min="3" max="3" width="10.4166666666667" style="14" customWidth="1"/>
    <col min="4" max="4" width="9.16666666666667" style="14" customWidth="1"/>
    <col min="5" max="5" width="8.58333333333333" style="14" customWidth="1"/>
    <col min="6" max="6" width="12.5833333333333" style="176" customWidth="1"/>
    <col min="7" max="8" width="12.5833333333333" style="14" customWidth="1"/>
    <col min="9" max="9" width="8.58333333333333" style="14" customWidth="1"/>
    <col min="10" max="10" width="12" style="14" customWidth="1"/>
    <col min="11" max="16384" width="9" style="14"/>
  </cols>
  <sheetData>
    <row r="1" s="11" customFormat="1" ht="30" customHeight="1" spans="1:10">
      <c r="A1" s="15" t="s">
        <v>535</v>
      </c>
      <c r="B1" s="15"/>
      <c r="C1" s="15"/>
      <c r="D1" s="15"/>
      <c r="E1" s="15"/>
      <c r="F1" s="15"/>
      <c r="G1" s="15"/>
      <c r="H1" s="15"/>
      <c r="I1" s="15"/>
      <c r="J1" s="15"/>
    </row>
    <row r="2" ht="14.5" customHeight="1" spans="1:10">
      <c r="A2" s="16" t="str">
        <f>基本情况!A4&amp;基本情况!B4</f>
        <v>评估基准日：2024年9月13日</v>
      </c>
      <c r="B2" s="16"/>
      <c r="C2" s="16"/>
      <c r="D2" s="16"/>
      <c r="E2" s="16"/>
      <c r="F2" s="40"/>
      <c r="G2" s="40"/>
      <c r="H2" s="40"/>
      <c r="I2" s="40"/>
      <c r="J2" s="40"/>
    </row>
    <row r="3" customHeight="1" spans="1:10">
      <c r="A3" s="16"/>
      <c r="B3" s="54"/>
      <c r="C3" s="16"/>
      <c r="D3" s="16"/>
      <c r="E3" s="16"/>
      <c r="F3" s="40"/>
      <c r="G3" s="40"/>
      <c r="H3" s="40"/>
      <c r="I3" s="40"/>
      <c r="J3" s="41" t="s">
        <v>536</v>
      </c>
    </row>
    <row r="4" customHeight="1" spans="1:10">
      <c r="A4" s="94" t="str">
        <f>基本情况!A6&amp;基本情况!B6</f>
        <v>被评估单位：海南省农垦五指山茶业集团股份有限公司定安农产品加工厂</v>
      </c>
      <c r="F4" s="252"/>
      <c r="J4" s="42" t="s">
        <v>377</v>
      </c>
    </row>
    <row r="5" s="21" customFormat="1" ht="25" customHeight="1" spans="1:10">
      <c r="A5" s="28" t="s">
        <v>378</v>
      </c>
      <c r="B5" s="28" t="s">
        <v>537</v>
      </c>
      <c r="C5" s="28" t="s">
        <v>538</v>
      </c>
      <c r="D5" s="28" t="s">
        <v>539</v>
      </c>
      <c r="E5" s="67" t="s">
        <v>540</v>
      </c>
      <c r="F5" s="32" t="s">
        <v>380</v>
      </c>
      <c r="G5" s="28" t="s">
        <v>381</v>
      </c>
      <c r="H5" s="28" t="s">
        <v>382</v>
      </c>
      <c r="I5" s="28" t="s">
        <v>383</v>
      </c>
      <c r="J5" s="28" t="s">
        <v>464</v>
      </c>
    </row>
    <row r="6" ht="15.9" customHeight="1" spans="1:10">
      <c r="A6" s="257">
        <v>1</v>
      </c>
      <c r="B6" s="89"/>
      <c r="C6" s="146"/>
      <c r="D6" s="258"/>
      <c r="E6" s="348"/>
      <c r="F6" s="91"/>
      <c r="G6" s="91"/>
      <c r="H6" s="91">
        <f>G6-F6</f>
        <v>0</v>
      </c>
      <c r="I6" s="88" t="str">
        <f>IF(OR(F6=0,F6=""),"",ROUND((H6)/F6*100,2))</f>
        <v/>
      </c>
      <c r="J6" s="266"/>
    </row>
    <row r="7" ht="15.9" customHeight="1" spans="1:10">
      <c r="A7" s="257"/>
      <c r="B7" s="89"/>
      <c r="C7" s="146"/>
      <c r="D7" s="258"/>
      <c r="E7" s="348"/>
      <c r="F7" s="91"/>
      <c r="G7" s="91"/>
      <c r="H7" s="91">
        <f t="shared" ref="H7:H24" si="0">G7-F7</f>
        <v>0</v>
      </c>
      <c r="I7" s="88" t="str">
        <f t="shared" ref="I7:I28" si="1">IF(OR(F7=0,F7=""),"",ROUND((H7)/F7*100,2))</f>
        <v/>
      </c>
      <c r="J7" s="266"/>
    </row>
    <row r="8" ht="15.9" customHeight="1" spans="1:10">
      <c r="A8" s="257"/>
      <c r="B8" s="89"/>
      <c r="C8" s="146"/>
      <c r="D8" s="258"/>
      <c r="E8" s="348"/>
      <c r="F8" s="91"/>
      <c r="G8" s="91"/>
      <c r="H8" s="91">
        <f t="shared" si="0"/>
        <v>0</v>
      </c>
      <c r="I8" s="88" t="str">
        <f t="shared" si="1"/>
        <v/>
      </c>
      <c r="J8" s="266"/>
    </row>
    <row r="9" ht="15.9" customHeight="1" spans="1:10">
      <c r="A9" s="257"/>
      <c r="B9" s="89"/>
      <c r="C9" s="146"/>
      <c r="D9" s="258"/>
      <c r="E9" s="348"/>
      <c r="F9" s="91"/>
      <c r="G9" s="91"/>
      <c r="H9" s="91">
        <f t="shared" si="0"/>
        <v>0</v>
      </c>
      <c r="I9" s="88" t="str">
        <f t="shared" si="1"/>
        <v/>
      </c>
      <c r="J9" s="266"/>
    </row>
    <row r="10" ht="15.9" customHeight="1" spans="1:10">
      <c r="A10" s="257"/>
      <c r="B10" s="89"/>
      <c r="C10" s="146"/>
      <c r="D10" s="258"/>
      <c r="E10" s="348"/>
      <c r="F10" s="91"/>
      <c r="G10" s="91"/>
      <c r="H10" s="91">
        <f t="shared" si="0"/>
        <v>0</v>
      </c>
      <c r="I10" s="88" t="str">
        <f t="shared" si="1"/>
        <v/>
      </c>
      <c r="J10" s="266"/>
    </row>
    <row r="11" ht="15.9" customHeight="1" spans="1:10">
      <c r="A11" s="257"/>
      <c r="B11" s="89"/>
      <c r="C11" s="146"/>
      <c r="D11" s="258"/>
      <c r="E11" s="348"/>
      <c r="F11" s="91"/>
      <c r="G11" s="91"/>
      <c r="H11" s="91">
        <f t="shared" si="0"/>
        <v>0</v>
      </c>
      <c r="I11" s="88" t="str">
        <f t="shared" si="1"/>
        <v/>
      </c>
      <c r="J11" s="266"/>
    </row>
    <row r="12" ht="15.9" customHeight="1" spans="1:10">
      <c r="A12" s="257"/>
      <c r="B12" s="89"/>
      <c r="C12" s="146"/>
      <c r="D12" s="258"/>
      <c r="E12" s="348"/>
      <c r="F12" s="91"/>
      <c r="G12" s="91"/>
      <c r="H12" s="91">
        <f t="shared" si="0"/>
        <v>0</v>
      </c>
      <c r="I12" s="88" t="str">
        <f t="shared" si="1"/>
        <v/>
      </c>
      <c r="J12" s="266"/>
    </row>
    <row r="13" ht="15.9" customHeight="1" spans="1:10">
      <c r="A13" s="257"/>
      <c r="B13" s="89"/>
      <c r="C13" s="146"/>
      <c r="D13" s="258"/>
      <c r="E13" s="348"/>
      <c r="F13" s="91"/>
      <c r="G13" s="91"/>
      <c r="H13" s="91">
        <f t="shared" si="0"/>
        <v>0</v>
      </c>
      <c r="I13" s="88" t="str">
        <f t="shared" si="1"/>
        <v/>
      </c>
      <c r="J13" s="266"/>
    </row>
    <row r="14" ht="15.9" customHeight="1" spans="1:10">
      <c r="A14" s="257"/>
      <c r="B14" s="89"/>
      <c r="C14" s="146"/>
      <c r="D14" s="258"/>
      <c r="E14" s="348"/>
      <c r="F14" s="91"/>
      <c r="G14" s="91"/>
      <c r="H14" s="91">
        <f t="shared" si="0"/>
        <v>0</v>
      </c>
      <c r="I14" s="88" t="str">
        <f t="shared" si="1"/>
        <v/>
      </c>
      <c r="J14" s="266"/>
    </row>
    <row r="15" ht="15.9" customHeight="1" spans="1:10">
      <c r="A15" s="257"/>
      <c r="B15" s="89"/>
      <c r="C15" s="146"/>
      <c r="D15" s="258"/>
      <c r="E15" s="348"/>
      <c r="F15" s="91"/>
      <c r="G15" s="91"/>
      <c r="H15" s="91">
        <f t="shared" si="0"/>
        <v>0</v>
      </c>
      <c r="I15" s="88" t="str">
        <f t="shared" si="1"/>
        <v/>
      </c>
      <c r="J15" s="266"/>
    </row>
    <row r="16" ht="15.9" customHeight="1" spans="1:10">
      <c r="A16" s="257"/>
      <c r="B16" s="89"/>
      <c r="C16" s="146"/>
      <c r="D16" s="258"/>
      <c r="E16" s="348"/>
      <c r="F16" s="91"/>
      <c r="G16" s="91"/>
      <c r="H16" s="91">
        <f t="shared" si="0"/>
        <v>0</v>
      </c>
      <c r="I16" s="88" t="str">
        <f t="shared" si="1"/>
        <v/>
      </c>
      <c r="J16" s="266"/>
    </row>
    <row r="17" ht="15.9" customHeight="1" spans="1:10">
      <c r="A17" s="257"/>
      <c r="B17" s="89"/>
      <c r="C17" s="146"/>
      <c r="D17" s="258"/>
      <c r="E17" s="348"/>
      <c r="F17" s="91"/>
      <c r="G17" s="91"/>
      <c r="H17" s="91">
        <f t="shared" si="0"/>
        <v>0</v>
      </c>
      <c r="I17" s="88" t="str">
        <f t="shared" si="1"/>
        <v/>
      </c>
      <c r="J17" s="266"/>
    </row>
    <row r="18" ht="15.9" customHeight="1" spans="1:10">
      <c r="A18" s="257"/>
      <c r="B18" s="89"/>
      <c r="C18" s="146"/>
      <c r="D18" s="258"/>
      <c r="E18" s="348"/>
      <c r="F18" s="91"/>
      <c r="G18" s="91"/>
      <c r="H18" s="91">
        <f t="shared" si="0"/>
        <v>0</v>
      </c>
      <c r="I18" s="88" t="str">
        <f t="shared" si="1"/>
        <v/>
      </c>
      <c r="J18" s="266"/>
    </row>
    <row r="19" ht="15.9" customHeight="1" spans="1:10">
      <c r="A19" s="257"/>
      <c r="B19" s="89"/>
      <c r="C19" s="146"/>
      <c r="D19" s="258"/>
      <c r="E19" s="348"/>
      <c r="F19" s="91"/>
      <c r="G19" s="91"/>
      <c r="H19" s="91">
        <f t="shared" si="0"/>
        <v>0</v>
      </c>
      <c r="I19" s="88" t="str">
        <f t="shared" si="1"/>
        <v/>
      </c>
      <c r="J19" s="266"/>
    </row>
    <row r="20" ht="15.9" customHeight="1" spans="1:10">
      <c r="A20" s="257"/>
      <c r="B20" s="89"/>
      <c r="C20" s="146"/>
      <c r="D20" s="258"/>
      <c r="E20" s="348"/>
      <c r="F20" s="91"/>
      <c r="G20" s="91"/>
      <c r="H20" s="91">
        <f t="shared" si="0"/>
        <v>0</v>
      </c>
      <c r="I20" s="88" t="str">
        <f t="shared" si="1"/>
        <v/>
      </c>
      <c r="J20" s="266"/>
    </row>
    <row r="21" ht="15.9" customHeight="1" spans="1:10">
      <c r="A21" s="257"/>
      <c r="B21" s="89"/>
      <c r="C21" s="146"/>
      <c r="D21" s="258"/>
      <c r="E21" s="348"/>
      <c r="F21" s="91"/>
      <c r="G21" s="91"/>
      <c r="H21" s="91">
        <f t="shared" si="0"/>
        <v>0</v>
      </c>
      <c r="I21" s="88" t="str">
        <f t="shared" si="1"/>
        <v/>
      </c>
      <c r="J21" s="266"/>
    </row>
    <row r="22" ht="15.9" customHeight="1" spans="1:10">
      <c r="A22" s="257"/>
      <c r="B22" s="89"/>
      <c r="C22" s="146"/>
      <c r="D22" s="258"/>
      <c r="E22" s="348"/>
      <c r="F22" s="91"/>
      <c r="G22" s="91"/>
      <c r="H22" s="91">
        <f t="shared" si="0"/>
        <v>0</v>
      </c>
      <c r="I22" s="88" t="str">
        <f t="shared" si="1"/>
        <v/>
      </c>
      <c r="J22" s="266"/>
    </row>
    <row r="23" ht="15.9" customHeight="1" spans="1:10">
      <c r="A23" s="257"/>
      <c r="B23" s="89"/>
      <c r="C23" s="146"/>
      <c r="D23" s="258"/>
      <c r="E23" s="348"/>
      <c r="F23" s="91"/>
      <c r="G23" s="91"/>
      <c r="H23" s="91">
        <f t="shared" si="0"/>
        <v>0</v>
      </c>
      <c r="I23" s="88" t="str">
        <f t="shared" si="1"/>
        <v/>
      </c>
      <c r="J23" s="266"/>
    </row>
    <row r="24" ht="15.9" customHeight="1" spans="1:10">
      <c r="A24" s="257"/>
      <c r="B24" s="89"/>
      <c r="C24" s="146"/>
      <c r="D24" s="258"/>
      <c r="E24" s="348"/>
      <c r="F24" s="91"/>
      <c r="G24" s="91"/>
      <c r="H24" s="91">
        <f t="shared" si="0"/>
        <v>0</v>
      </c>
      <c r="I24" s="88" t="str">
        <f t="shared" si="1"/>
        <v/>
      </c>
      <c r="J24" s="266"/>
    </row>
    <row r="25" ht="15.9" customHeight="1" spans="1:10">
      <c r="A25" s="262" t="s">
        <v>493</v>
      </c>
      <c r="B25" s="263"/>
      <c r="C25" s="146"/>
      <c r="D25" s="258"/>
      <c r="E25" s="348"/>
      <c r="F25" s="91">
        <f>SUM(F6:F24)</f>
        <v>0</v>
      </c>
      <c r="G25" s="91">
        <f>SUM(G6:G24)</f>
        <v>0</v>
      </c>
      <c r="H25" s="91">
        <f>SUM(H6:H24)</f>
        <v>0</v>
      </c>
      <c r="I25" s="88" t="str">
        <f t="shared" si="1"/>
        <v/>
      </c>
      <c r="J25" s="266"/>
    </row>
    <row r="26" ht="15.9" customHeight="1" spans="1:10">
      <c r="A26" s="262" t="s">
        <v>541</v>
      </c>
      <c r="B26" s="263"/>
      <c r="C26" s="146"/>
      <c r="D26" s="258"/>
      <c r="E26" s="348"/>
      <c r="F26" s="90"/>
      <c r="G26" s="91"/>
      <c r="H26" s="91">
        <f>G26-F26</f>
        <v>0</v>
      </c>
      <c r="I26" s="88" t="str">
        <f t="shared" si="1"/>
        <v/>
      </c>
      <c r="J26" s="266"/>
    </row>
    <row r="27" ht="15.9" customHeight="1" spans="1:10">
      <c r="A27" s="262" t="s">
        <v>542</v>
      </c>
      <c r="B27" s="263"/>
      <c r="C27" s="146"/>
      <c r="D27" s="258"/>
      <c r="E27" s="348"/>
      <c r="F27" s="90"/>
      <c r="G27" s="91"/>
      <c r="H27" s="91">
        <f>G27-F27</f>
        <v>0</v>
      </c>
      <c r="I27" s="88" t="str">
        <f t="shared" si="1"/>
        <v/>
      </c>
      <c r="J27" s="266"/>
    </row>
    <row r="28" ht="15.9" customHeight="1" spans="1:10">
      <c r="A28" s="262" t="s">
        <v>534</v>
      </c>
      <c r="B28" s="263"/>
      <c r="C28" s="266"/>
      <c r="D28" s="258"/>
      <c r="E28" s="348"/>
      <c r="F28" s="91">
        <f>F25-F26-F27</f>
        <v>0</v>
      </c>
      <c r="G28" s="91">
        <f t="shared" ref="G28:H28" si="2">G25-G26-G27</f>
        <v>0</v>
      </c>
      <c r="H28" s="91">
        <f t="shared" si="2"/>
        <v>0</v>
      </c>
      <c r="I28" s="88" t="str">
        <f t="shared" si="1"/>
        <v/>
      </c>
      <c r="J28" s="266"/>
    </row>
    <row r="29" s="13" customFormat="1" customHeight="1" spans="1:10">
      <c r="A29" s="34" t="str">
        <f>CONCATENATE("被评估单位填表人：",基本情况!$D$9)</f>
        <v>被评估单位填表人：</v>
      </c>
      <c r="B29" s="34"/>
      <c r="C29" s="35"/>
      <c r="D29" s="35"/>
      <c r="G29" s="97" t="str">
        <f>CONCATENATE("资产评估专业人员：",基本情况!$B$9)</f>
        <v>资产评估专业人员：</v>
      </c>
      <c r="H29" s="48"/>
      <c r="I29" s="48"/>
      <c r="J29" s="48"/>
    </row>
    <row r="30" s="13" customFormat="1" customHeight="1" spans="1:2">
      <c r="A30" s="37" t="str">
        <f>基本情况!$A$7&amp;基本情况!$B$7</f>
        <v>填表日期：2024年9月13日</v>
      </c>
      <c r="B30" s="100"/>
    </row>
    <row r="33" customHeight="1" spans="1:1">
      <c r="A33" s="14" t="s">
        <v>543</v>
      </c>
    </row>
    <row r="34" customHeight="1" spans="1:3">
      <c r="A34" s="73" t="s">
        <v>544</v>
      </c>
      <c r="C34" s="14" t="s">
        <v>545</v>
      </c>
    </row>
    <row r="35" customHeight="1" spans="3:3">
      <c r="C35" s="14" t="s">
        <v>546</v>
      </c>
    </row>
    <row r="36" customHeight="1" spans="3:3">
      <c r="C36" s="14" t="s">
        <v>547</v>
      </c>
    </row>
    <row r="37" customHeight="1" spans="3:3">
      <c r="C37" s="14" t="s">
        <v>548</v>
      </c>
    </row>
  </sheetData>
  <mergeCells count="6">
    <mergeCell ref="A1:J1"/>
    <mergeCell ref="A2:J2"/>
    <mergeCell ref="A25:B25"/>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30.6666666666667" style="14" customWidth="1"/>
    <col min="3" max="3" width="14.0833333333333" style="14" customWidth="1"/>
    <col min="4" max="4" width="9.16666666666667" style="14" customWidth="1"/>
    <col min="5" max="5" width="8.58333333333333" style="14" customWidth="1"/>
    <col min="6" max="8" width="12.5833333333333" style="14" customWidth="1"/>
    <col min="9" max="9" width="8.58333333333333" style="14" customWidth="1"/>
    <col min="10" max="10" width="10.0833333333333" style="14" customWidth="1"/>
    <col min="11" max="16384" width="9" style="14"/>
  </cols>
  <sheetData>
    <row r="1" s="11" customFormat="1" ht="30" customHeight="1" spans="1:10">
      <c r="A1" s="15" t="s">
        <v>549</v>
      </c>
      <c r="B1" s="15"/>
      <c r="C1" s="15"/>
      <c r="D1" s="15"/>
      <c r="E1" s="15"/>
      <c r="F1" s="15"/>
      <c r="G1" s="15"/>
      <c r="H1" s="15"/>
      <c r="I1" s="15"/>
      <c r="J1" s="15"/>
    </row>
    <row r="2" ht="14.5" customHeight="1" spans="1:10">
      <c r="A2" s="16" t="str">
        <f>基本情况!A4&amp;基本情况!B4</f>
        <v>评估基准日：2024年9月13日</v>
      </c>
      <c r="B2" s="16"/>
      <c r="C2" s="16"/>
      <c r="D2" s="16"/>
      <c r="E2" s="16"/>
      <c r="F2" s="16"/>
      <c r="G2" s="40"/>
      <c r="H2" s="40"/>
      <c r="I2" s="40"/>
      <c r="J2" s="40"/>
    </row>
    <row r="3" customHeight="1" spans="1:10">
      <c r="A3" s="16"/>
      <c r="B3" s="16"/>
      <c r="C3" s="16"/>
      <c r="D3" s="16"/>
      <c r="E3" s="16"/>
      <c r="F3" s="16"/>
      <c r="G3" s="40"/>
      <c r="H3" s="40"/>
      <c r="I3" s="40"/>
      <c r="J3" s="41" t="s">
        <v>550</v>
      </c>
    </row>
    <row r="4" customHeight="1" spans="1:10">
      <c r="A4" s="94" t="str">
        <f>基本情况!A6&amp;基本情况!B6</f>
        <v>被评估单位：海南省农垦五指山茶业集团股份有限公司定安农产品加工厂</v>
      </c>
      <c r="J4" s="42" t="s">
        <v>377</v>
      </c>
    </row>
    <row r="5" s="21" customFormat="1" ht="25" customHeight="1" spans="1:10">
      <c r="A5" s="28" t="s">
        <v>378</v>
      </c>
      <c r="B5" s="28" t="s">
        <v>551</v>
      </c>
      <c r="C5" s="28" t="s">
        <v>538</v>
      </c>
      <c r="D5" s="28" t="s">
        <v>539</v>
      </c>
      <c r="E5" s="67" t="s">
        <v>540</v>
      </c>
      <c r="F5" s="28" t="s">
        <v>380</v>
      </c>
      <c r="G5" s="28" t="s">
        <v>381</v>
      </c>
      <c r="H5" s="28" t="s">
        <v>382</v>
      </c>
      <c r="I5" s="28" t="s">
        <v>383</v>
      </c>
      <c r="J5" s="28" t="s">
        <v>464</v>
      </c>
    </row>
    <row r="6" ht="15.9" customHeight="1" spans="1:13">
      <c r="A6" s="257">
        <v>1</v>
      </c>
      <c r="B6" s="346"/>
      <c r="C6" s="146"/>
      <c r="D6" s="258"/>
      <c r="E6" s="347"/>
      <c r="F6" s="91"/>
      <c r="G6" s="91"/>
      <c r="H6" s="91">
        <f>G6-F6</f>
        <v>0</v>
      </c>
      <c r="I6" s="88" t="str">
        <f>IF(OR(F6=0,F6=""),"",ROUND((H6)/F6*100,2))</f>
        <v/>
      </c>
      <c r="J6" s="266"/>
      <c r="M6" s="349"/>
    </row>
    <row r="7" ht="15.9" customHeight="1" spans="1:10">
      <c r="A7" s="257"/>
      <c r="B7" s="89"/>
      <c r="C7" s="146"/>
      <c r="D7" s="258"/>
      <c r="E7" s="348"/>
      <c r="F7" s="91"/>
      <c r="G7" s="91"/>
      <c r="H7" s="91">
        <f t="shared" ref="H7:H25" si="0">G7-F7</f>
        <v>0</v>
      </c>
      <c r="I7" s="88" t="str">
        <f t="shared" ref="I7:I28" si="1">IF(OR(F7=0,F7=""),"",ROUND((H7)/F7*100,2))</f>
        <v/>
      </c>
      <c r="J7" s="266"/>
    </row>
    <row r="8" ht="15.9" customHeight="1" spans="1:10">
      <c r="A8" s="257"/>
      <c r="B8" s="89"/>
      <c r="C8" s="146"/>
      <c r="D8" s="258"/>
      <c r="E8" s="348"/>
      <c r="F8" s="91"/>
      <c r="G8" s="91"/>
      <c r="H8" s="91">
        <f t="shared" si="0"/>
        <v>0</v>
      </c>
      <c r="I8" s="88" t="str">
        <f t="shared" si="1"/>
        <v/>
      </c>
      <c r="J8" s="266"/>
    </row>
    <row r="9" ht="15.9" customHeight="1" spans="1:10">
      <c r="A9" s="257"/>
      <c r="B9" s="89"/>
      <c r="C9" s="146"/>
      <c r="D9" s="258"/>
      <c r="E9" s="348"/>
      <c r="F9" s="91"/>
      <c r="G9" s="91"/>
      <c r="H9" s="91">
        <f t="shared" si="0"/>
        <v>0</v>
      </c>
      <c r="I9" s="88" t="str">
        <f t="shared" si="1"/>
        <v/>
      </c>
      <c r="J9" s="266"/>
    </row>
    <row r="10" ht="15.9" customHeight="1" spans="1:10">
      <c r="A10" s="257"/>
      <c r="B10" s="89"/>
      <c r="C10" s="146"/>
      <c r="D10" s="258"/>
      <c r="E10" s="348"/>
      <c r="F10" s="91"/>
      <c r="G10" s="91"/>
      <c r="H10" s="91">
        <f t="shared" si="0"/>
        <v>0</v>
      </c>
      <c r="I10" s="88" t="str">
        <f t="shared" si="1"/>
        <v/>
      </c>
      <c r="J10" s="266"/>
    </row>
    <row r="11" ht="15.9" customHeight="1" spans="1:10">
      <c r="A11" s="257"/>
      <c r="B11" s="89"/>
      <c r="C11" s="146"/>
      <c r="D11" s="258"/>
      <c r="E11" s="348"/>
      <c r="F11" s="91"/>
      <c r="G11" s="91"/>
      <c r="H11" s="91">
        <f t="shared" si="0"/>
        <v>0</v>
      </c>
      <c r="I11" s="88" t="str">
        <f t="shared" si="1"/>
        <v/>
      </c>
      <c r="J11" s="266"/>
    </row>
    <row r="12" ht="15.9" customHeight="1" spans="1:10">
      <c r="A12" s="257"/>
      <c r="B12" s="89"/>
      <c r="C12" s="146"/>
      <c r="D12" s="258"/>
      <c r="E12" s="348"/>
      <c r="F12" s="91"/>
      <c r="G12" s="91"/>
      <c r="H12" s="91">
        <f t="shared" si="0"/>
        <v>0</v>
      </c>
      <c r="I12" s="88" t="str">
        <f t="shared" si="1"/>
        <v/>
      </c>
      <c r="J12" s="266"/>
    </row>
    <row r="13" ht="15.9" customHeight="1" spans="1:10">
      <c r="A13" s="257"/>
      <c r="B13" s="89"/>
      <c r="C13" s="146"/>
      <c r="D13" s="258"/>
      <c r="E13" s="348"/>
      <c r="F13" s="91"/>
      <c r="G13" s="91"/>
      <c r="H13" s="91">
        <f t="shared" si="0"/>
        <v>0</v>
      </c>
      <c r="I13" s="88" t="str">
        <f t="shared" si="1"/>
        <v/>
      </c>
      <c r="J13" s="266"/>
    </row>
    <row r="14" ht="15.9" customHeight="1" spans="1:10">
      <c r="A14" s="257"/>
      <c r="B14" s="89"/>
      <c r="C14" s="146"/>
      <c r="D14" s="258"/>
      <c r="E14" s="348"/>
      <c r="F14" s="91"/>
      <c r="G14" s="91"/>
      <c r="H14" s="91">
        <f t="shared" si="0"/>
        <v>0</v>
      </c>
      <c r="I14" s="88" t="str">
        <f t="shared" si="1"/>
        <v/>
      </c>
      <c r="J14" s="266"/>
    </row>
    <row r="15" ht="15.9" customHeight="1" spans="1:10">
      <c r="A15" s="257"/>
      <c r="B15" s="89"/>
      <c r="C15" s="146"/>
      <c r="D15" s="258"/>
      <c r="E15" s="348"/>
      <c r="F15" s="91"/>
      <c r="G15" s="91"/>
      <c r="H15" s="91">
        <f t="shared" si="0"/>
        <v>0</v>
      </c>
      <c r="I15" s="88" t="str">
        <f t="shared" si="1"/>
        <v/>
      </c>
      <c r="J15" s="266"/>
    </row>
    <row r="16" ht="15.9" customHeight="1" spans="1:10">
      <c r="A16" s="257"/>
      <c r="B16" s="89"/>
      <c r="C16" s="146"/>
      <c r="D16" s="258"/>
      <c r="E16" s="348"/>
      <c r="F16" s="91"/>
      <c r="G16" s="91"/>
      <c r="H16" s="91">
        <f t="shared" si="0"/>
        <v>0</v>
      </c>
      <c r="I16" s="88" t="str">
        <f t="shared" si="1"/>
        <v/>
      </c>
      <c r="J16" s="266"/>
    </row>
    <row r="17" ht="15.9" customHeight="1" spans="1:10">
      <c r="A17" s="257"/>
      <c r="B17" s="89"/>
      <c r="C17" s="146"/>
      <c r="D17" s="258"/>
      <c r="E17" s="348"/>
      <c r="F17" s="91"/>
      <c r="G17" s="91"/>
      <c r="H17" s="91">
        <f t="shared" si="0"/>
        <v>0</v>
      </c>
      <c r="I17" s="88" t="str">
        <f t="shared" si="1"/>
        <v/>
      </c>
      <c r="J17" s="266"/>
    </row>
    <row r="18" ht="15.9" customHeight="1" spans="1:10">
      <c r="A18" s="257"/>
      <c r="B18" s="89"/>
      <c r="C18" s="146"/>
      <c r="D18" s="258"/>
      <c r="E18" s="348"/>
      <c r="F18" s="91"/>
      <c r="G18" s="91"/>
      <c r="H18" s="91">
        <f t="shared" si="0"/>
        <v>0</v>
      </c>
      <c r="I18" s="88" t="str">
        <f t="shared" si="1"/>
        <v/>
      </c>
      <c r="J18" s="266"/>
    </row>
    <row r="19" ht="15.9" customHeight="1" spans="1:10">
      <c r="A19" s="257"/>
      <c r="B19" s="89"/>
      <c r="C19" s="146"/>
      <c r="D19" s="258"/>
      <c r="E19" s="348"/>
      <c r="F19" s="91"/>
      <c r="G19" s="91"/>
      <c r="H19" s="91">
        <f t="shared" si="0"/>
        <v>0</v>
      </c>
      <c r="I19" s="88" t="str">
        <f t="shared" si="1"/>
        <v/>
      </c>
      <c r="J19" s="266"/>
    </row>
    <row r="20" ht="15.9" customHeight="1" spans="1:10">
      <c r="A20" s="257"/>
      <c r="B20" s="89"/>
      <c r="C20" s="146"/>
      <c r="D20" s="258"/>
      <c r="E20" s="348"/>
      <c r="F20" s="91"/>
      <c r="G20" s="91"/>
      <c r="H20" s="91">
        <f t="shared" si="0"/>
        <v>0</v>
      </c>
      <c r="I20" s="88" t="str">
        <f t="shared" si="1"/>
        <v/>
      </c>
      <c r="J20" s="266"/>
    </row>
    <row r="21" ht="15.9" customHeight="1" spans="1:10">
      <c r="A21" s="257"/>
      <c r="B21" s="89"/>
      <c r="C21" s="146"/>
      <c r="D21" s="258"/>
      <c r="E21" s="348"/>
      <c r="F21" s="91"/>
      <c r="G21" s="91"/>
      <c r="H21" s="91">
        <f t="shared" si="0"/>
        <v>0</v>
      </c>
      <c r="I21" s="88" t="str">
        <f t="shared" si="1"/>
        <v/>
      </c>
      <c r="J21" s="266"/>
    </row>
    <row r="22" ht="15.9" customHeight="1" spans="1:10">
      <c r="A22" s="257"/>
      <c r="B22" s="89"/>
      <c r="C22" s="146"/>
      <c r="D22" s="258"/>
      <c r="E22" s="348"/>
      <c r="F22" s="91"/>
      <c r="G22" s="91"/>
      <c r="H22" s="91">
        <f t="shared" si="0"/>
        <v>0</v>
      </c>
      <c r="I22" s="88" t="str">
        <f t="shared" si="1"/>
        <v/>
      </c>
      <c r="J22" s="266"/>
    </row>
    <row r="23" ht="15.9" customHeight="1" spans="1:10">
      <c r="A23" s="257"/>
      <c r="B23" s="89"/>
      <c r="C23" s="146"/>
      <c r="D23" s="258"/>
      <c r="E23" s="348"/>
      <c r="F23" s="91"/>
      <c r="G23" s="91"/>
      <c r="H23" s="91">
        <f t="shared" si="0"/>
        <v>0</v>
      </c>
      <c r="I23" s="88" t="str">
        <f t="shared" si="1"/>
        <v/>
      </c>
      <c r="J23" s="266"/>
    </row>
    <row r="24" ht="15.9" customHeight="1" spans="1:10">
      <c r="A24" s="257"/>
      <c r="B24" s="89"/>
      <c r="C24" s="146"/>
      <c r="D24" s="258"/>
      <c r="E24" s="348"/>
      <c r="F24" s="91"/>
      <c r="G24" s="91"/>
      <c r="H24" s="91">
        <f t="shared" si="0"/>
        <v>0</v>
      </c>
      <c r="I24" s="88" t="str">
        <f t="shared" si="1"/>
        <v/>
      </c>
      <c r="J24" s="266"/>
    </row>
    <row r="25" ht="15.9" customHeight="1" spans="1:10">
      <c r="A25" s="257"/>
      <c r="B25" s="89"/>
      <c r="C25" s="146"/>
      <c r="D25" s="258"/>
      <c r="E25" s="348"/>
      <c r="F25" s="91"/>
      <c r="G25" s="91"/>
      <c r="H25" s="91">
        <f t="shared" si="0"/>
        <v>0</v>
      </c>
      <c r="I25" s="88" t="str">
        <f t="shared" si="1"/>
        <v/>
      </c>
      <c r="J25" s="266"/>
    </row>
    <row r="26" ht="15.9" customHeight="1" spans="1:10">
      <c r="A26" s="262" t="s">
        <v>493</v>
      </c>
      <c r="B26" s="263"/>
      <c r="C26" s="146"/>
      <c r="D26" s="258"/>
      <c r="E26" s="348"/>
      <c r="F26" s="90">
        <f>SUM(F6:F25)</f>
        <v>0</v>
      </c>
      <c r="G26" s="90">
        <f>SUM(G6:G25)</f>
        <v>0</v>
      </c>
      <c r="H26" s="90">
        <f>SUM(H6:H25)</f>
        <v>0</v>
      </c>
      <c r="I26" s="88" t="str">
        <f t="shared" si="1"/>
        <v/>
      </c>
      <c r="J26" s="266"/>
    </row>
    <row r="27" ht="15.9" customHeight="1" spans="1:10">
      <c r="A27" s="262" t="s">
        <v>552</v>
      </c>
      <c r="B27" s="263"/>
      <c r="C27" s="146"/>
      <c r="D27" s="258"/>
      <c r="E27" s="348"/>
      <c r="F27" s="90"/>
      <c r="G27" s="90"/>
      <c r="H27" s="90">
        <f>G27-F27</f>
        <v>0</v>
      </c>
      <c r="I27" s="88" t="str">
        <f t="shared" si="1"/>
        <v/>
      </c>
      <c r="J27" s="266"/>
    </row>
    <row r="28" ht="15.9" customHeight="1" spans="1:10">
      <c r="A28" s="146" t="s">
        <v>534</v>
      </c>
      <c r="B28" s="146"/>
      <c r="C28" s="266"/>
      <c r="D28" s="258"/>
      <c r="E28" s="348"/>
      <c r="F28" s="91">
        <f>F26-F27</f>
        <v>0</v>
      </c>
      <c r="G28" s="91">
        <f>G26-G27</f>
        <v>0</v>
      </c>
      <c r="H28" s="91">
        <f>H26-H27</f>
        <v>0</v>
      </c>
      <c r="I28" s="88" t="str">
        <f t="shared" si="1"/>
        <v/>
      </c>
      <c r="J28" s="266"/>
    </row>
    <row r="29" s="13" customFormat="1" customHeight="1" spans="1:10">
      <c r="A29" s="34" t="str">
        <f>CONCATENATE("被评估单位填表人：",基本情况!$D$9)</f>
        <v>被评估单位填表人：</v>
      </c>
      <c r="B29" s="35"/>
      <c r="C29" s="35"/>
      <c r="D29" s="35"/>
      <c r="F29" s="65"/>
      <c r="G29" s="66" t="str">
        <f>CONCATENATE("资产评估专业人员：",基本情况!$B$9)</f>
        <v>资产评估专业人员：</v>
      </c>
      <c r="H29" s="48"/>
      <c r="I29" s="48"/>
      <c r="J29" s="48"/>
    </row>
    <row r="30" s="13" customFormat="1" customHeight="1" spans="1:1">
      <c r="A30" s="37" t="str">
        <f>基本情况!$A$7&amp;基本情况!$B$7</f>
        <v>填表日期：2024年9月13日</v>
      </c>
    </row>
  </sheetData>
  <mergeCells count="5">
    <mergeCell ref="A1:J1"/>
    <mergeCell ref="A2:J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3" workbookViewId="0">
      <selection activeCell="A1" sqref="A1:P1"/>
    </sheetView>
  </sheetViews>
  <sheetFormatPr defaultColWidth="9" defaultRowHeight="15.75" customHeight="1"/>
  <cols>
    <col min="1" max="1" width="7.66666666666667" style="14" customWidth="1"/>
    <col min="2" max="2" width="30.6666666666667" style="14" customWidth="1"/>
    <col min="3" max="6" width="20.5833333333333" style="14" customWidth="1"/>
    <col min="7" max="16384" width="9" style="14"/>
  </cols>
  <sheetData>
    <row r="1" s="11" customFormat="1" ht="30" customHeight="1" spans="1:6">
      <c r="A1" s="15" t="s">
        <v>553</v>
      </c>
      <c r="B1" s="15"/>
      <c r="C1" s="15"/>
      <c r="D1" s="15"/>
      <c r="E1" s="15"/>
      <c r="F1" s="15"/>
    </row>
    <row r="2" ht="14.5" customHeight="1" spans="1:6">
      <c r="A2" s="16" t="str">
        <f>基本情况!A4&amp;基本情况!B4</f>
        <v>评估基准日：2024年9月13日</v>
      </c>
      <c r="B2" s="16"/>
      <c r="C2" s="16"/>
      <c r="D2" s="16"/>
      <c r="E2" s="16"/>
      <c r="F2" s="16"/>
    </row>
    <row r="3" customHeight="1" spans="4:6">
      <c r="D3" s="16"/>
      <c r="E3" s="16"/>
      <c r="F3" s="17" t="s">
        <v>554</v>
      </c>
    </row>
    <row r="4" s="82" customFormat="1" customHeight="1" spans="1:21">
      <c r="A4" s="54" t="str">
        <f>基本情况!A6&amp;基本情况!B6</f>
        <v>被评估单位：海南省农垦五指山茶业集团股份有限公司定安农产品加工厂</v>
      </c>
      <c r="B4" s="54"/>
      <c r="C4" s="54"/>
      <c r="D4" s="14"/>
      <c r="E4" s="14"/>
      <c r="F4" s="83" t="s">
        <v>3</v>
      </c>
      <c r="G4" s="14"/>
      <c r="H4" s="14"/>
      <c r="I4" s="14"/>
      <c r="J4" s="14"/>
      <c r="K4" s="14"/>
      <c r="L4" s="14"/>
      <c r="M4" s="14"/>
      <c r="N4" s="14"/>
      <c r="O4" s="14"/>
      <c r="P4" s="14"/>
      <c r="Q4" s="14"/>
      <c r="R4" s="14"/>
      <c r="S4" s="14"/>
      <c r="T4" s="14"/>
      <c r="U4" s="14"/>
    </row>
    <row r="5" s="21" customFormat="1" ht="25" customHeight="1" spans="1:6">
      <c r="A5" s="84" t="s">
        <v>439</v>
      </c>
      <c r="B5" s="84" t="s">
        <v>440</v>
      </c>
      <c r="C5" s="85" t="s">
        <v>441</v>
      </c>
      <c r="D5" s="84" t="s">
        <v>442</v>
      </c>
      <c r="E5" s="84" t="s">
        <v>443</v>
      </c>
      <c r="F5" s="84" t="s">
        <v>444</v>
      </c>
    </row>
    <row r="6" ht="15.9" customHeight="1" spans="1:6">
      <c r="A6" s="86" t="s">
        <v>555</v>
      </c>
      <c r="B6" s="45" t="s">
        <v>556</v>
      </c>
      <c r="C6" s="87">
        <f>'3-7-1应收利息'!G28</f>
        <v>0</v>
      </c>
      <c r="D6" s="87">
        <f>'3-7-1应收利息'!H28</f>
        <v>0</v>
      </c>
      <c r="E6" s="87">
        <f>D6-C6</f>
        <v>0</v>
      </c>
      <c r="F6" s="88" t="str">
        <f>IF(OR(C6=0,C6=""),"",ROUND((E6)/C6*100,2))</f>
        <v/>
      </c>
    </row>
    <row r="7" ht="15.9" customHeight="1" spans="1:6">
      <c r="A7" s="86" t="s">
        <v>557</v>
      </c>
      <c r="B7" s="89" t="s">
        <v>558</v>
      </c>
      <c r="C7" s="87">
        <f>'3-7-2应收股利'!E28</f>
        <v>0</v>
      </c>
      <c r="D7" s="87">
        <f>'3-7-2应收股利'!F28</f>
        <v>0</v>
      </c>
      <c r="E7" s="87">
        <f>D7-C7</f>
        <v>0</v>
      </c>
      <c r="F7" s="88" t="str">
        <f t="shared" ref="F7:F8" si="0">IF(OR(C7=0,C7=""),"",ROUND((E7)/C7*100,2))</f>
        <v/>
      </c>
    </row>
    <row r="8" ht="15.9" customHeight="1" spans="1:6">
      <c r="A8" s="86" t="s">
        <v>559</v>
      </c>
      <c r="B8" s="89" t="s">
        <v>560</v>
      </c>
      <c r="C8" s="90">
        <f>'3-7-3其他应收款（除应收利息和应收股利外）'!F28</f>
        <v>0</v>
      </c>
      <c r="D8" s="90">
        <f>'3-7-3其他应收款（除应收利息和应收股利外）'!G28</f>
        <v>0</v>
      </c>
      <c r="E8" s="87">
        <f>D8-C8</f>
        <v>0</v>
      </c>
      <c r="F8" s="88" t="str">
        <f t="shared" si="0"/>
        <v/>
      </c>
    </row>
    <row r="9" ht="15.9" customHeight="1" spans="1:6">
      <c r="A9" s="86"/>
      <c r="B9" s="45"/>
      <c r="C9" s="87"/>
      <c r="D9" s="90"/>
      <c r="E9" s="87"/>
      <c r="F9" s="88"/>
    </row>
    <row r="10" ht="15.9" customHeight="1" spans="1:6">
      <c r="A10" s="86"/>
      <c r="B10" s="45"/>
      <c r="C10" s="87"/>
      <c r="D10" s="90"/>
      <c r="E10" s="87"/>
      <c r="F10" s="88"/>
    </row>
    <row r="11" ht="15.9" customHeight="1" spans="1:6">
      <c r="A11" s="86"/>
      <c r="B11" s="45"/>
      <c r="C11" s="87"/>
      <c r="D11" s="90"/>
      <c r="E11" s="87"/>
      <c r="F11" s="88"/>
    </row>
    <row r="12" ht="15.9" customHeight="1" spans="1:6">
      <c r="A12" s="86"/>
      <c r="B12" s="45"/>
      <c r="C12" s="87"/>
      <c r="D12" s="90"/>
      <c r="E12" s="87"/>
      <c r="F12" s="88"/>
    </row>
    <row r="13" ht="15.9" customHeight="1" spans="1:6">
      <c r="A13" s="86"/>
      <c r="B13" s="45"/>
      <c r="C13" s="87"/>
      <c r="D13" s="90"/>
      <c r="E13" s="87"/>
      <c r="F13" s="88"/>
    </row>
    <row r="14" ht="15.9" customHeight="1" spans="1:6">
      <c r="A14" s="86"/>
      <c r="B14" s="45"/>
      <c r="C14" s="87"/>
      <c r="D14" s="90"/>
      <c r="E14" s="87"/>
      <c r="F14" s="88"/>
    </row>
    <row r="15" ht="15.9" customHeight="1" spans="1:6">
      <c r="A15" s="86"/>
      <c r="B15" s="45"/>
      <c r="C15" s="87"/>
      <c r="D15" s="90"/>
      <c r="E15" s="87"/>
      <c r="F15" s="88"/>
    </row>
    <row r="16" ht="15.9" customHeight="1" spans="1:6">
      <c r="A16" s="86"/>
      <c r="B16" s="45"/>
      <c r="C16" s="87"/>
      <c r="D16" s="90"/>
      <c r="E16" s="87"/>
      <c r="F16" s="88"/>
    </row>
    <row r="17" ht="15.9" customHeight="1" spans="1:6">
      <c r="A17" s="86"/>
      <c r="B17" s="45"/>
      <c r="C17" s="87"/>
      <c r="D17" s="90"/>
      <c r="E17" s="87"/>
      <c r="F17" s="88"/>
    </row>
    <row r="18" ht="15.9" customHeight="1" spans="1:6">
      <c r="A18" s="20"/>
      <c r="B18" s="84"/>
      <c r="C18" s="87"/>
      <c r="D18" s="90"/>
      <c r="E18" s="91"/>
      <c r="F18" s="91" t="s">
        <v>461</v>
      </c>
    </row>
    <row r="19" ht="15.9" customHeight="1" spans="1:6">
      <c r="A19" s="20"/>
      <c r="B19" s="84"/>
      <c r="C19" s="87"/>
      <c r="D19" s="90"/>
      <c r="E19" s="91"/>
      <c r="F19" s="91" t="s">
        <v>461</v>
      </c>
    </row>
    <row r="20" ht="15.9" customHeight="1" spans="1:6">
      <c r="A20" s="20"/>
      <c r="B20" s="84"/>
      <c r="C20" s="87"/>
      <c r="D20" s="90"/>
      <c r="E20" s="91"/>
      <c r="F20" s="91" t="s">
        <v>461</v>
      </c>
    </row>
    <row r="21" ht="15.9" customHeight="1" spans="1:6">
      <c r="A21" s="20"/>
      <c r="B21" s="84"/>
      <c r="C21" s="87"/>
      <c r="D21" s="90"/>
      <c r="E21" s="91"/>
      <c r="F21" s="91" t="s">
        <v>461</v>
      </c>
    </row>
    <row r="22" ht="15.9" customHeight="1" spans="1:6">
      <c r="A22" s="20"/>
      <c r="B22" s="84"/>
      <c r="C22" s="87"/>
      <c r="D22" s="90"/>
      <c r="E22" s="91"/>
      <c r="F22" s="91"/>
    </row>
    <row r="23" ht="15.9" customHeight="1" spans="1:6">
      <c r="A23" s="20"/>
      <c r="B23" s="84"/>
      <c r="C23" s="87"/>
      <c r="D23" s="90"/>
      <c r="E23" s="91"/>
      <c r="F23" s="91"/>
    </row>
    <row r="24" ht="15.9" customHeight="1" spans="1:6">
      <c r="A24" s="20"/>
      <c r="B24" s="84"/>
      <c r="C24" s="87"/>
      <c r="D24" s="90"/>
      <c r="E24" s="91"/>
      <c r="F24" s="91" t="s">
        <v>461</v>
      </c>
    </row>
    <row r="25" ht="15.9" customHeight="1" spans="1:6">
      <c r="A25" s="20"/>
      <c r="B25" s="84"/>
      <c r="C25" s="87"/>
      <c r="D25" s="90"/>
      <c r="E25" s="91"/>
      <c r="F25" s="91" t="s">
        <v>461</v>
      </c>
    </row>
    <row r="26" ht="15.9" customHeight="1" spans="1:6">
      <c r="A26" s="20"/>
      <c r="B26" s="84"/>
      <c r="C26" s="87"/>
      <c r="D26" s="90"/>
      <c r="E26" s="91"/>
      <c r="F26" s="91" t="s">
        <v>461</v>
      </c>
    </row>
    <row r="27" ht="15.9" customHeight="1" spans="1:6">
      <c r="A27" s="29"/>
      <c r="B27" s="84"/>
      <c r="C27" s="87"/>
      <c r="D27" s="90"/>
      <c r="E27" s="91"/>
      <c r="F27" s="91"/>
    </row>
    <row r="28" ht="15.9" customHeight="1" spans="1:6">
      <c r="A28" s="92" t="s">
        <v>561</v>
      </c>
      <c r="B28" s="85"/>
      <c r="C28" s="93">
        <f>SUM(C6:C8)</f>
        <v>0</v>
      </c>
      <c r="D28" s="93">
        <f t="shared" ref="D28:E28" si="1">SUM(D6:D8)</f>
        <v>0</v>
      </c>
      <c r="E28" s="93">
        <f t="shared" si="1"/>
        <v>0</v>
      </c>
      <c r="F28" s="88"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CONCATENATE("资产评估专业人员：",基本情况!$B$9)</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20.4166666666667" style="14" customWidth="1"/>
    <col min="3" max="3" width="9.16666666666667" style="14" customWidth="1"/>
    <col min="4" max="4" width="12.5833333333333" style="14" customWidth="1"/>
    <col min="5" max="5" width="12.9166666666667" style="14" customWidth="1"/>
    <col min="6" max="6" width="8.66666666666667" style="14" customWidth="1"/>
    <col min="7" max="9" width="12.6666666666667" style="14" customWidth="1"/>
    <col min="10" max="10" width="8.58333333333333" style="14" customWidth="1"/>
    <col min="11" max="16384" width="9" style="14"/>
  </cols>
  <sheetData>
    <row r="1" s="11" customFormat="1" ht="30" customHeight="1" spans="1:11">
      <c r="A1" s="15" t="s">
        <v>562</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16"/>
      <c r="H2" s="40"/>
      <c r="I2" s="40"/>
      <c r="J2" s="40"/>
      <c r="K2" s="40"/>
    </row>
    <row r="3" customHeight="1" spans="1:11">
      <c r="A3" s="16"/>
      <c r="B3" s="16"/>
      <c r="C3" s="16"/>
      <c r="D3" s="16"/>
      <c r="E3" s="16"/>
      <c r="F3" s="16"/>
      <c r="G3" s="16"/>
      <c r="H3" s="40"/>
      <c r="I3" s="40"/>
      <c r="J3" s="40"/>
      <c r="K3" s="41" t="s">
        <v>563</v>
      </c>
    </row>
    <row r="4" customHeight="1" spans="1:11">
      <c r="A4" s="94" t="str">
        <f>基本情况!A6&amp;基本情况!B6</f>
        <v>被评估单位：海南省农垦五指山茶业集团股份有限公司定安农产品加工厂</v>
      </c>
      <c r="K4" s="42" t="s">
        <v>377</v>
      </c>
    </row>
    <row r="5" s="21" customFormat="1" ht="25" customHeight="1" spans="1:11">
      <c r="A5" s="28" t="s">
        <v>378</v>
      </c>
      <c r="B5" s="28" t="s">
        <v>537</v>
      </c>
      <c r="C5" s="28" t="s">
        <v>539</v>
      </c>
      <c r="D5" s="28" t="s">
        <v>564</v>
      </c>
      <c r="E5" s="28" t="s">
        <v>565</v>
      </c>
      <c r="F5" s="28" t="s">
        <v>566</v>
      </c>
      <c r="G5" s="28" t="s">
        <v>380</v>
      </c>
      <c r="H5" s="28" t="s">
        <v>381</v>
      </c>
      <c r="I5" s="28" t="s">
        <v>382</v>
      </c>
      <c r="J5" s="28" t="s">
        <v>383</v>
      </c>
      <c r="K5" s="28" t="s">
        <v>464</v>
      </c>
    </row>
    <row r="6" ht="15.9" customHeight="1" spans="1:11">
      <c r="A6" s="146">
        <v>1</v>
      </c>
      <c r="B6" s="89"/>
      <c r="C6" s="258"/>
      <c r="D6" s="91"/>
      <c r="E6" s="331"/>
      <c r="F6" s="283"/>
      <c r="G6" s="91"/>
      <c r="H6" s="91"/>
      <c r="I6" s="91">
        <f>H6-G6</f>
        <v>0</v>
      </c>
      <c r="J6" s="88" t="str">
        <f>IF(OR(G6=0,G6=""),"",ROUND((I6)/G6*100,2))</f>
        <v/>
      </c>
      <c r="K6" s="266"/>
    </row>
    <row r="7" ht="15.9" customHeight="1" spans="1:11">
      <c r="A7" s="146"/>
      <c r="B7" s="89"/>
      <c r="C7" s="258"/>
      <c r="D7" s="91"/>
      <c r="E7" s="331"/>
      <c r="F7" s="283"/>
      <c r="G7" s="91"/>
      <c r="H7" s="91"/>
      <c r="I7" s="91">
        <f t="shared" ref="I7:I27" si="0">H7-G7</f>
        <v>0</v>
      </c>
      <c r="J7" s="88" t="str">
        <f t="shared" ref="J7:J28" si="1">IF(OR(G7=0,G7=""),"",ROUND((I7)/G7*100,2))</f>
        <v/>
      </c>
      <c r="K7" s="266"/>
    </row>
    <row r="8" ht="15.9" customHeight="1" spans="1:11">
      <c r="A8" s="146"/>
      <c r="B8" s="89"/>
      <c r="C8" s="258"/>
      <c r="D8" s="91"/>
      <c r="E8" s="331"/>
      <c r="F8" s="283"/>
      <c r="G8" s="91"/>
      <c r="H8" s="91"/>
      <c r="I8" s="91">
        <f t="shared" si="0"/>
        <v>0</v>
      </c>
      <c r="J8" s="88" t="str">
        <f t="shared" si="1"/>
        <v/>
      </c>
      <c r="K8" s="266"/>
    </row>
    <row r="9" ht="15.9" customHeight="1" spans="1:11">
      <c r="A9" s="146"/>
      <c r="B9" s="89"/>
      <c r="C9" s="258"/>
      <c r="D9" s="91"/>
      <c r="E9" s="331"/>
      <c r="F9" s="283"/>
      <c r="G9" s="91"/>
      <c r="H9" s="91"/>
      <c r="I9" s="91">
        <f t="shared" si="0"/>
        <v>0</v>
      </c>
      <c r="J9" s="88" t="str">
        <f t="shared" si="1"/>
        <v/>
      </c>
      <c r="K9" s="266"/>
    </row>
    <row r="10" ht="15.9" customHeight="1" spans="1:11">
      <c r="A10" s="146"/>
      <c r="B10" s="89"/>
      <c r="C10" s="258"/>
      <c r="D10" s="91"/>
      <c r="E10" s="331"/>
      <c r="F10" s="283"/>
      <c r="G10" s="91"/>
      <c r="H10" s="91"/>
      <c r="I10" s="91">
        <f t="shared" si="0"/>
        <v>0</v>
      </c>
      <c r="J10" s="88" t="str">
        <f t="shared" si="1"/>
        <v/>
      </c>
      <c r="K10" s="266"/>
    </row>
    <row r="11" ht="15.9" customHeight="1" spans="1:11">
      <c r="A11" s="146"/>
      <c r="B11" s="89"/>
      <c r="C11" s="258"/>
      <c r="D11" s="91"/>
      <c r="E11" s="331"/>
      <c r="F11" s="283"/>
      <c r="G11" s="91"/>
      <c r="H11" s="91"/>
      <c r="I11" s="91">
        <f t="shared" si="0"/>
        <v>0</v>
      </c>
      <c r="J11" s="88" t="str">
        <f t="shared" si="1"/>
        <v/>
      </c>
      <c r="K11" s="266"/>
    </row>
    <row r="12" ht="15.9" customHeight="1" spans="1:11">
      <c r="A12" s="146"/>
      <c r="B12" s="89"/>
      <c r="C12" s="258"/>
      <c r="D12" s="91"/>
      <c r="E12" s="331"/>
      <c r="F12" s="283"/>
      <c r="G12" s="91"/>
      <c r="H12" s="91"/>
      <c r="I12" s="91">
        <f t="shared" si="0"/>
        <v>0</v>
      </c>
      <c r="J12" s="88" t="str">
        <f t="shared" si="1"/>
        <v/>
      </c>
      <c r="K12" s="266"/>
    </row>
    <row r="13" ht="15.9" customHeight="1" spans="1:11">
      <c r="A13" s="146"/>
      <c r="B13" s="89"/>
      <c r="C13" s="258"/>
      <c r="D13" s="91"/>
      <c r="E13" s="331"/>
      <c r="F13" s="283"/>
      <c r="G13" s="91"/>
      <c r="H13" s="91"/>
      <c r="I13" s="91">
        <f t="shared" si="0"/>
        <v>0</v>
      </c>
      <c r="J13" s="88" t="str">
        <f t="shared" si="1"/>
        <v/>
      </c>
      <c r="K13" s="266"/>
    </row>
    <row r="14" ht="15.9" customHeight="1" spans="1:11">
      <c r="A14" s="146"/>
      <c r="B14" s="89"/>
      <c r="C14" s="258"/>
      <c r="D14" s="91"/>
      <c r="E14" s="331"/>
      <c r="F14" s="283"/>
      <c r="G14" s="91"/>
      <c r="H14" s="91"/>
      <c r="I14" s="91">
        <f t="shared" si="0"/>
        <v>0</v>
      </c>
      <c r="J14" s="88" t="str">
        <f t="shared" si="1"/>
        <v/>
      </c>
      <c r="K14" s="266"/>
    </row>
    <row r="15" ht="15.9" customHeight="1" spans="1:11">
      <c r="A15" s="146"/>
      <c r="B15" s="89"/>
      <c r="C15" s="258"/>
      <c r="D15" s="91"/>
      <c r="E15" s="331"/>
      <c r="F15" s="283"/>
      <c r="G15" s="91"/>
      <c r="H15" s="91"/>
      <c r="I15" s="91">
        <f t="shared" si="0"/>
        <v>0</v>
      </c>
      <c r="J15" s="88" t="str">
        <f t="shared" si="1"/>
        <v/>
      </c>
      <c r="K15" s="266"/>
    </row>
    <row r="16" ht="15.9" customHeight="1" spans="1:11">
      <c r="A16" s="146"/>
      <c r="B16" s="89"/>
      <c r="C16" s="258"/>
      <c r="D16" s="91"/>
      <c r="E16" s="331"/>
      <c r="F16" s="283"/>
      <c r="G16" s="91"/>
      <c r="H16" s="91"/>
      <c r="I16" s="91">
        <f t="shared" si="0"/>
        <v>0</v>
      </c>
      <c r="J16" s="88" t="str">
        <f t="shared" si="1"/>
        <v/>
      </c>
      <c r="K16" s="266"/>
    </row>
    <row r="17" ht="15.9" customHeight="1" spans="1:11">
      <c r="A17" s="146"/>
      <c r="B17" s="89"/>
      <c r="C17" s="258"/>
      <c r="D17" s="91"/>
      <c r="E17" s="331"/>
      <c r="F17" s="283"/>
      <c r="G17" s="91"/>
      <c r="H17" s="91"/>
      <c r="I17" s="91">
        <f t="shared" si="0"/>
        <v>0</v>
      </c>
      <c r="J17" s="88" t="str">
        <f t="shared" si="1"/>
        <v/>
      </c>
      <c r="K17" s="266"/>
    </row>
    <row r="18" ht="15.9" customHeight="1" spans="1:11">
      <c r="A18" s="146"/>
      <c r="B18" s="89"/>
      <c r="C18" s="258"/>
      <c r="D18" s="91"/>
      <c r="E18" s="331"/>
      <c r="F18" s="283"/>
      <c r="G18" s="91"/>
      <c r="H18" s="91"/>
      <c r="I18" s="91">
        <f t="shared" si="0"/>
        <v>0</v>
      </c>
      <c r="J18" s="88" t="str">
        <f t="shared" si="1"/>
        <v/>
      </c>
      <c r="K18" s="266"/>
    </row>
    <row r="19" ht="15.9" customHeight="1" spans="1:11">
      <c r="A19" s="146"/>
      <c r="B19" s="89"/>
      <c r="C19" s="258"/>
      <c r="D19" s="91"/>
      <c r="E19" s="331"/>
      <c r="F19" s="283"/>
      <c r="G19" s="91"/>
      <c r="H19" s="91"/>
      <c r="I19" s="91">
        <f t="shared" si="0"/>
        <v>0</v>
      </c>
      <c r="J19" s="88" t="str">
        <f t="shared" si="1"/>
        <v/>
      </c>
      <c r="K19" s="266"/>
    </row>
    <row r="20" ht="15.9" customHeight="1" spans="1:11">
      <c r="A20" s="146"/>
      <c r="B20" s="89"/>
      <c r="C20" s="258"/>
      <c r="D20" s="91"/>
      <c r="E20" s="331"/>
      <c r="F20" s="283"/>
      <c r="G20" s="91"/>
      <c r="H20" s="91"/>
      <c r="I20" s="91">
        <f t="shared" si="0"/>
        <v>0</v>
      </c>
      <c r="J20" s="88" t="str">
        <f t="shared" si="1"/>
        <v/>
      </c>
      <c r="K20" s="266"/>
    </row>
    <row r="21" ht="15.9" customHeight="1" spans="1:11">
      <c r="A21" s="146"/>
      <c r="B21" s="89"/>
      <c r="C21" s="258"/>
      <c r="D21" s="91"/>
      <c r="E21" s="331"/>
      <c r="F21" s="283"/>
      <c r="G21" s="91"/>
      <c r="H21" s="91"/>
      <c r="I21" s="91">
        <f t="shared" si="0"/>
        <v>0</v>
      </c>
      <c r="J21" s="88" t="str">
        <f t="shared" si="1"/>
        <v/>
      </c>
      <c r="K21" s="266"/>
    </row>
    <row r="22" ht="15.9" customHeight="1" spans="1:11">
      <c r="A22" s="146"/>
      <c r="B22" s="89"/>
      <c r="C22" s="258"/>
      <c r="D22" s="91"/>
      <c r="E22" s="331"/>
      <c r="F22" s="283"/>
      <c r="G22" s="91"/>
      <c r="H22" s="91"/>
      <c r="I22" s="91">
        <f t="shared" si="0"/>
        <v>0</v>
      </c>
      <c r="J22" s="88" t="str">
        <f t="shared" si="1"/>
        <v/>
      </c>
      <c r="K22" s="266"/>
    </row>
    <row r="23" ht="15.9" customHeight="1" spans="1:11">
      <c r="A23" s="146"/>
      <c r="B23" s="89"/>
      <c r="C23" s="258"/>
      <c r="D23" s="91"/>
      <c r="E23" s="331"/>
      <c r="F23" s="283"/>
      <c r="G23" s="91"/>
      <c r="H23" s="91"/>
      <c r="I23" s="91">
        <f t="shared" si="0"/>
        <v>0</v>
      </c>
      <c r="J23" s="88" t="str">
        <f t="shared" si="1"/>
        <v/>
      </c>
      <c r="K23" s="266"/>
    </row>
    <row r="24" ht="15.9" customHeight="1" spans="1:11">
      <c r="A24" s="146"/>
      <c r="B24" s="89"/>
      <c r="C24" s="258"/>
      <c r="D24" s="91"/>
      <c r="E24" s="331"/>
      <c r="F24" s="283"/>
      <c r="G24" s="91"/>
      <c r="H24" s="91"/>
      <c r="I24" s="91">
        <f t="shared" si="0"/>
        <v>0</v>
      </c>
      <c r="J24" s="88" t="str">
        <f t="shared" si="1"/>
        <v/>
      </c>
      <c r="K24" s="266"/>
    </row>
    <row r="25" ht="15.9" customHeight="1" spans="1:11">
      <c r="A25" s="146"/>
      <c r="B25" s="89"/>
      <c r="C25" s="258"/>
      <c r="D25" s="91"/>
      <c r="E25" s="331"/>
      <c r="F25" s="283"/>
      <c r="G25" s="91"/>
      <c r="H25" s="91"/>
      <c r="I25" s="91">
        <f t="shared" si="0"/>
        <v>0</v>
      </c>
      <c r="J25" s="88" t="str">
        <f t="shared" si="1"/>
        <v/>
      </c>
      <c r="K25" s="266"/>
    </row>
    <row r="26" ht="15.9" customHeight="1" spans="1:11">
      <c r="A26" s="146"/>
      <c r="B26" s="89"/>
      <c r="C26" s="258"/>
      <c r="D26" s="91"/>
      <c r="E26" s="331"/>
      <c r="F26" s="283"/>
      <c r="G26" s="91"/>
      <c r="H26" s="91"/>
      <c r="I26" s="91">
        <f t="shared" si="0"/>
        <v>0</v>
      </c>
      <c r="J26" s="88" t="str">
        <f t="shared" si="1"/>
        <v/>
      </c>
      <c r="K26" s="266"/>
    </row>
    <row r="27" ht="15.9" customHeight="1" spans="1:11">
      <c r="A27" s="146"/>
      <c r="B27" s="89"/>
      <c r="C27" s="258"/>
      <c r="D27" s="91"/>
      <c r="E27" s="331"/>
      <c r="F27" s="283"/>
      <c r="G27" s="91"/>
      <c r="H27" s="91"/>
      <c r="I27" s="91">
        <f t="shared" si="0"/>
        <v>0</v>
      </c>
      <c r="J27" s="88" t="str">
        <f t="shared" si="1"/>
        <v/>
      </c>
      <c r="K27" s="266"/>
    </row>
    <row r="28" ht="15.9" customHeight="1" spans="1:11">
      <c r="A28" s="262" t="s">
        <v>479</v>
      </c>
      <c r="B28" s="263"/>
      <c r="C28" s="258"/>
      <c r="D28" s="91">
        <f>SUM(D6:D27)</f>
        <v>0</v>
      </c>
      <c r="E28" s="331"/>
      <c r="F28" s="283"/>
      <c r="G28" s="91">
        <f>SUM(G6:G27)</f>
        <v>0</v>
      </c>
      <c r="H28" s="91">
        <f>SUM(H6:H27)</f>
        <v>0</v>
      </c>
      <c r="I28" s="91">
        <f>SUM(I6:I27)</f>
        <v>0</v>
      </c>
      <c r="J28" s="88" t="str">
        <f t="shared" si="1"/>
        <v/>
      </c>
      <c r="K28" s="266"/>
    </row>
    <row r="29" s="13" customFormat="1" ht="15.9" customHeight="1" spans="1:10">
      <c r="A29" s="34" t="str">
        <f>CONCATENATE("被评估单位填表人：",基本情况!$D$9)</f>
        <v>被评估单位填表人：</v>
      </c>
      <c r="B29" s="35"/>
      <c r="C29" s="35"/>
      <c r="D29" s="35"/>
      <c r="F29" s="65"/>
      <c r="G29" s="48"/>
      <c r="H29" s="145" t="str">
        <f>CONCATENATE("资产评估专业人员：",基本情况!$B$9)</f>
        <v>资产评估专业人员：</v>
      </c>
      <c r="I29" s="48"/>
      <c r="J29" s="48"/>
    </row>
    <row r="30" s="13" customFormat="1" ht="15.9" customHeight="1" spans="1:1">
      <c r="A30" s="37" t="str">
        <f>基本情况!$A$7&amp;基本情况!$B$7</f>
        <v>填表日期：2024年9月13日</v>
      </c>
    </row>
  </sheetData>
  <mergeCells count="3">
    <mergeCell ref="A1:K1"/>
    <mergeCell ref="A2:K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90" zoomScaleNormal="90" workbookViewId="0">
      <selection activeCell="A1" sqref="A1:P1"/>
    </sheetView>
  </sheetViews>
  <sheetFormatPr defaultColWidth="9" defaultRowHeight="15.75" customHeight="1"/>
  <cols>
    <col min="1" max="1" width="5.66666666666667" style="14" customWidth="1"/>
    <col min="2" max="2" width="30.6666666666667" style="14" customWidth="1"/>
    <col min="3" max="3" width="9.16666666666667" style="14" customWidth="1"/>
    <col min="4" max="4" width="20.5833333333333" style="14" customWidth="1"/>
    <col min="5" max="7" width="12.6666666666667" style="14" customWidth="1"/>
    <col min="8" max="8" width="8.58333333333333" style="14" customWidth="1"/>
    <col min="9" max="9" width="10.5833333333333" style="14" customWidth="1"/>
    <col min="10" max="16384" width="9" style="14"/>
  </cols>
  <sheetData>
    <row r="1" s="11" customFormat="1" ht="30" customHeight="1" spans="1:9">
      <c r="A1" s="15" t="s">
        <v>567</v>
      </c>
      <c r="B1" s="15"/>
      <c r="C1" s="15"/>
      <c r="D1" s="15"/>
      <c r="E1" s="15"/>
      <c r="F1" s="15"/>
      <c r="G1" s="15"/>
      <c r="H1" s="15"/>
      <c r="I1" s="15"/>
    </row>
    <row r="2" ht="14.5" customHeight="1" spans="1:9">
      <c r="A2" s="16" t="str">
        <f>基本情况!A4&amp;基本情况!B4</f>
        <v>评估基准日：2024年9月13日</v>
      </c>
      <c r="B2" s="16"/>
      <c r="C2" s="16"/>
      <c r="D2" s="16"/>
      <c r="E2" s="16"/>
      <c r="F2" s="16"/>
      <c r="G2" s="16"/>
      <c r="H2" s="40"/>
      <c r="I2" s="40"/>
    </row>
    <row r="3" customHeight="1" spans="1:9">
      <c r="A3" s="16"/>
      <c r="B3" s="16"/>
      <c r="C3" s="16"/>
      <c r="D3" s="16"/>
      <c r="E3" s="16"/>
      <c r="F3" s="16"/>
      <c r="G3" s="16"/>
      <c r="H3" s="40"/>
      <c r="I3" s="41" t="s">
        <v>568</v>
      </c>
    </row>
    <row r="4" customHeight="1" spans="1:9">
      <c r="A4" s="94" t="str">
        <f>基本情况!A6&amp;基本情况!B6</f>
        <v>被评估单位：海南省农垦五指山茶业集团股份有限公司定安农产品加工厂</v>
      </c>
      <c r="I4" s="42" t="s">
        <v>377</v>
      </c>
    </row>
    <row r="5" s="21" customFormat="1" ht="25" customHeight="1" spans="1:9">
      <c r="A5" s="28" t="s">
        <v>378</v>
      </c>
      <c r="B5" s="28" t="s">
        <v>529</v>
      </c>
      <c r="C5" s="28" t="s">
        <v>539</v>
      </c>
      <c r="D5" s="28" t="s">
        <v>569</v>
      </c>
      <c r="E5" s="28" t="s">
        <v>380</v>
      </c>
      <c r="F5" s="28" t="s">
        <v>381</v>
      </c>
      <c r="G5" s="28" t="s">
        <v>382</v>
      </c>
      <c r="H5" s="28" t="s">
        <v>383</v>
      </c>
      <c r="I5" s="28" t="s">
        <v>464</v>
      </c>
    </row>
    <row r="6" ht="15.9" customHeight="1" spans="1:9">
      <c r="A6" s="257">
        <v>1</v>
      </c>
      <c r="B6" s="89"/>
      <c r="C6" s="258"/>
      <c r="D6" s="331"/>
      <c r="E6" s="91"/>
      <c r="F6" s="91"/>
      <c r="G6" s="91">
        <f>F6-E6</f>
        <v>0</v>
      </c>
      <c r="H6" s="88" t="str">
        <f>IF(OR(E6=0,E6=""),"",ROUND((G6)/E6*100,2))</f>
        <v/>
      </c>
      <c r="I6" s="266"/>
    </row>
    <row r="7" ht="15.9" customHeight="1" spans="1:9">
      <c r="A7" s="257"/>
      <c r="B7" s="89"/>
      <c r="C7" s="258"/>
      <c r="D7" s="331"/>
      <c r="E7" s="91"/>
      <c r="F7" s="91"/>
      <c r="G7" s="91">
        <f t="shared" ref="G7:G28" si="0">F7-E7</f>
        <v>0</v>
      </c>
      <c r="H7" s="88" t="str">
        <f t="shared" ref="H7:H28" si="1">IF(OR(E7=0,E7=""),"",ROUND((G7)/E7*100,2))</f>
        <v/>
      </c>
      <c r="I7" s="266"/>
    </row>
    <row r="8" ht="15.9" customHeight="1" spans="1:9">
      <c r="A8" s="257"/>
      <c r="B8" s="89"/>
      <c r="C8" s="258"/>
      <c r="D8" s="331"/>
      <c r="E8" s="91"/>
      <c r="F8" s="91"/>
      <c r="G8" s="91">
        <f t="shared" si="0"/>
        <v>0</v>
      </c>
      <c r="H8" s="88" t="str">
        <f t="shared" si="1"/>
        <v/>
      </c>
      <c r="I8" s="266"/>
    </row>
    <row r="9" ht="15.9" customHeight="1" spans="1:9">
      <c r="A9" s="257"/>
      <c r="B9" s="89"/>
      <c r="C9" s="258"/>
      <c r="D9" s="331"/>
      <c r="E9" s="91"/>
      <c r="F9" s="91"/>
      <c r="G9" s="91">
        <f t="shared" si="0"/>
        <v>0</v>
      </c>
      <c r="H9" s="88" t="str">
        <f t="shared" si="1"/>
        <v/>
      </c>
      <c r="I9" s="266"/>
    </row>
    <row r="10" ht="15.9" customHeight="1" spans="1:9">
      <c r="A10" s="257"/>
      <c r="B10" s="89"/>
      <c r="C10" s="258"/>
      <c r="D10" s="331"/>
      <c r="E10" s="91"/>
      <c r="F10" s="91"/>
      <c r="G10" s="91">
        <f t="shared" si="0"/>
        <v>0</v>
      </c>
      <c r="H10" s="88" t="str">
        <f t="shared" si="1"/>
        <v/>
      </c>
      <c r="I10" s="266"/>
    </row>
    <row r="11" ht="15.9" customHeight="1" spans="1:9">
      <c r="A11" s="257"/>
      <c r="B11" s="89"/>
      <c r="C11" s="258"/>
      <c r="D11" s="331"/>
      <c r="E11" s="91"/>
      <c r="F11" s="91"/>
      <c r="G11" s="91">
        <f t="shared" si="0"/>
        <v>0</v>
      </c>
      <c r="H11" s="88" t="str">
        <f t="shared" si="1"/>
        <v/>
      </c>
      <c r="I11" s="266"/>
    </row>
    <row r="12" ht="15.9" customHeight="1" spans="1:9">
      <c r="A12" s="257"/>
      <c r="B12" s="89"/>
      <c r="C12" s="258"/>
      <c r="D12" s="331"/>
      <c r="E12" s="91"/>
      <c r="F12" s="91"/>
      <c r="G12" s="91">
        <f t="shared" si="0"/>
        <v>0</v>
      </c>
      <c r="H12" s="88" t="str">
        <f t="shared" si="1"/>
        <v/>
      </c>
      <c r="I12" s="266"/>
    </row>
    <row r="13" ht="15.9" customHeight="1" spans="1:9">
      <c r="A13" s="257"/>
      <c r="B13" s="89"/>
      <c r="C13" s="258"/>
      <c r="D13" s="331"/>
      <c r="E13" s="91"/>
      <c r="F13" s="91"/>
      <c r="G13" s="91">
        <f t="shared" si="0"/>
        <v>0</v>
      </c>
      <c r="H13" s="88" t="str">
        <f t="shared" si="1"/>
        <v/>
      </c>
      <c r="I13" s="266"/>
    </row>
    <row r="14" ht="15.9" customHeight="1" spans="1:9">
      <c r="A14" s="257"/>
      <c r="B14" s="89"/>
      <c r="C14" s="258"/>
      <c r="D14" s="331"/>
      <c r="E14" s="91"/>
      <c r="F14" s="91"/>
      <c r="G14" s="91">
        <f t="shared" si="0"/>
        <v>0</v>
      </c>
      <c r="H14" s="88" t="str">
        <f t="shared" si="1"/>
        <v/>
      </c>
      <c r="I14" s="266"/>
    </row>
    <row r="15" ht="15.9" customHeight="1" spans="1:9">
      <c r="A15" s="257"/>
      <c r="B15" s="89"/>
      <c r="C15" s="258"/>
      <c r="D15" s="331"/>
      <c r="E15" s="91"/>
      <c r="F15" s="91"/>
      <c r="G15" s="91">
        <f t="shared" si="0"/>
        <v>0</v>
      </c>
      <c r="H15" s="88" t="str">
        <f t="shared" si="1"/>
        <v/>
      </c>
      <c r="I15" s="266"/>
    </row>
    <row r="16" ht="15.9" customHeight="1" spans="1:9">
      <c r="A16" s="257"/>
      <c r="B16" s="89"/>
      <c r="C16" s="258"/>
      <c r="D16" s="331"/>
      <c r="E16" s="91"/>
      <c r="F16" s="91"/>
      <c r="G16" s="91">
        <f t="shared" si="0"/>
        <v>0</v>
      </c>
      <c r="H16" s="88" t="str">
        <f t="shared" si="1"/>
        <v/>
      </c>
      <c r="I16" s="266"/>
    </row>
    <row r="17" ht="15.9" customHeight="1" spans="1:9">
      <c r="A17" s="257"/>
      <c r="B17" s="89"/>
      <c r="C17" s="258"/>
      <c r="D17" s="331"/>
      <c r="E17" s="91"/>
      <c r="F17" s="91"/>
      <c r="G17" s="91">
        <f t="shared" si="0"/>
        <v>0</v>
      </c>
      <c r="H17" s="88" t="str">
        <f t="shared" si="1"/>
        <v/>
      </c>
      <c r="I17" s="266"/>
    </row>
    <row r="18" ht="15.9" customHeight="1" spans="1:9">
      <c r="A18" s="257"/>
      <c r="B18" s="89"/>
      <c r="C18" s="258"/>
      <c r="D18" s="331"/>
      <c r="E18" s="91"/>
      <c r="F18" s="91"/>
      <c r="G18" s="91">
        <f t="shared" si="0"/>
        <v>0</v>
      </c>
      <c r="H18" s="88" t="str">
        <f t="shared" si="1"/>
        <v/>
      </c>
      <c r="I18" s="266"/>
    </row>
    <row r="19" ht="15.9" customHeight="1" spans="1:9">
      <c r="A19" s="257"/>
      <c r="B19" s="89"/>
      <c r="C19" s="258"/>
      <c r="D19" s="331"/>
      <c r="E19" s="91"/>
      <c r="F19" s="91"/>
      <c r="G19" s="91">
        <f t="shared" si="0"/>
        <v>0</v>
      </c>
      <c r="H19" s="88" t="str">
        <f t="shared" si="1"/>
        <v/>
      </c>
      <c r="I19" s="266"/>
    </row>
    <row r="20" ht="15.9" customHeight="1" spans="1:9">
      <c r="A20" s="257"/>
      <c r="B20" s="89"/>
      <c r="C20" s="258"/>
      <c r="D20" s="331"/>
      <c r="E20" s="91"/>
      <c r="F20" s="91"/>
      <c r="G20" s="91">
        <f t="shared" si="0"/>
        <v>0</v>
      </c>
      <c r="H20" s="88" t="str">
        <f t="shared" si="1"/>
        <v/>
      </c>
      <c r="I20" s="266"/>
    </row>
    <row r="21" ht="15.9" customHeight="1" spans="1:9">
      <c r="A21" s="257"/>
      <c r="B21" s="89"/>
      <c r="C21" s="258"/>
      <c r="D21" s="331"/>
      <c r="E21" s="91"/>
      <c r="F21" s="91"/>
      <c r="G21" s="91">
        <f t="shared" si="0"/>
        <v>0</v>
      </c>
      <c r="H21" s="88" t="str">
        <f t="shared" si="1"/>
        <v/>
      </c>
      <c r="I21" s="266"/>
    </row>
    <row r="22" ht="15.9" customHeight="1" spans="1:9">
      <c r="A22" s="257"/>
      <c r="B22" s="89"/>
      <c r="C22" s="258"/>
      <c r="D22" s="331"/>
      <c r="E22" s="91"/>
      <c r="F22" s="91"/>
      <c r="G22" s="91">
        <f t="shared" si="0"/>
        <v>0</v>
      </c>
      <c r="H22" s="88" t="str">
        <f t="shared" si="1"/>
        <v/>
      </c>
      <c r="I22" s="266"/>
    </row>
    <row r="23" ht="15.9" customHeight="1" spans="1:9">
      <c r="A23" s="257"/>
      <c r="B23" s="89"/>
      <c r="C23" s="258"/>
      <c r="D23" s="331"/>
      <c r="E23" s="91"/>
      <c r="F23" s="91"/>
      <c r="G23" s="91">
        <f t="shared" si="0"/>
        <v>0</v>
      </c>
      <c r="H23" s="88" t="str">
        <f t="shared" si="1"/>
        <v/>
      </c>
      <c r="I23" s="266"/>
    </row>
    <row r="24" ht="15.9" customHeight="1" spans="1:9">
      <c r="A24" s="257"/>
      <c r="B24" s="89"/>
      <c r="C24" s="258"/>
      <c r="D24" s="331"/>
      <c r="E24" s="91"/>
      <c r="F24" s="91"/>
      <c r="G24" s="91">
        <f t="shared" si="0"/>
        <v>0</v>
      </c>
      <c r="H24" s="88" t="str">
        <f t="shared" si="1"/>
        <v/>
      </c>
      <c r="I24" s="266"/>
    </row>
    <row r="25" ht="15.9" customHeight="1" spans="1:9">
      <c r="A25" s="257"/>
      <c r="B25" s="89"/>
      <c r="C25" s="258"/>
      <c r="D25" s="331"/>
      <c r="E25" s="91"/>
      <c r="F25" s="91"/>
      <c r="G25" s="91">
        <f t="shared" si="0"/>
        <v>0</v>
      </c>
      <c r="H25" s="88" t="str">
        <f t="shared" si="1"/>
        <v/>
      </c>
      <c r="I25" s="266"/>
    </row>
    <row r="26" ht="15.9" customHeight="1" spans="1:9">
      <c r="A26" s="257"/>
      <c r="B26" s="89"/>
      <c r="C26" s="258"/>
      <c r="D26" s="331"/>
      <c r="E26" s="91"/>
      <c r="F26" s="91"/>
      <c r="G26" s="91">
        <f t="shared" si="0"/>
        <v>0</v>
      </c>
      <c r="H26" s="88" t="str">
        <f t="shared" si="1"/>
        <v/>
      </c>
      <c r="I26" s="266"/>
    </row>
    <row r="27" ht="15.9" customHeight="1" spans="1:9">
      <c r="A27" s="257"/>
      <c r="B27" s="89"/>
      <c r="C27" s="258"/>
      <c r="D27" s="331"/>
      <c r="E27" s="91"/>
      <c r="F27" s="91"/>
      <c r="G27" s="91">
        <f t="shared" si="0"/>
        <v>0</v>
      </c>
      <c r="H27" s="88" t="str">
        <f t="shared" si="1"/>
        <v/>
      </c>
      <c r="I27" s="266"/>
    </row>
    <row r="28" ht="15.9" customHeight="1" spans="1:9">
      <c r="A28" s="262" t="s">
        <v>570</v>
      </c>
      <c r="B28" s="263"/>
      <c r="C28" s="258"/>
      <c r="D28" s="331"/>
      <c r="E28" s="91">
        <f>SUM(E6:E27)</f>
        <v>0</v>
      </c>
      <c r="F28" s="91">
        <f>SUM(F6:F27)</f>
        <v>0</v>
      </c>
      <c r="G28" s="91">
        <f t="shared" si="0"/>
        <v>0</v>
      </c>
      <c r="H28" s="88" t="str">
        <f t="shared" si="1"/>
        <v/>
      </c>
      <c r="I28" s="266"/>
    </row>
    <row r="29" s="13" customFormat="1" ht="15.9" customHeight="1" spans="1:9">
      <c r="A29" s="34" t="str">
        <f>CONCATENATE("被评估单位填表人：",基本情况!$D$9)</f>
        <v>被评估单位填表人：</v>
      </c>
      <c r="B29" s="35"/>
      <c r="C29" s="35"/>
      <c r="D29" s="35"/>
      <c r="F29" s="97" t="str">
        <f>CONCATENATE("资产评估专业人员：",基本情况!$B$9)</f>
        <v>资产评估专业人员：</v>
      </c>
      <c r="G29" s="48"/>
      <c r="H29" s="48"/>
      <c r="I29" s="48"/>
    </row>
    <row r="30" s="13" customFormat="1" ht="15.9" customHeight="1" spans="1:1">
      <c r="A30" s="37" t="str">
        <f>基本情况!$A$7&amp;基本情况!$B$7</f>
        <v>填表日期：2024年9月13日</v>
      </c>
    </row>
  </sheetData>
  <mergeCells count="3">
    <mergeCell ref="A1:I1"/>
    <mergeCell ref="A2:I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zoomScale="90" zoomScaleNormal="90" workbookViewId="0">
      <selection activeCell="A1" sqref="A1:P1"/>
    </sheetView>
  </sheetViews>
  <sheetFormatPr defaultColWidth="9" defaultRowHeight="15.75" customHeight="1"/>
  <cols>
    <col min="1" max="1" width="5.66666666666667" style="14" customWidth="1"/>
    <col min="2" max="2" width="30.6666666666667" style="73" customWidth="1"/>
    <col min="3" max="3" width="11.6666666666667" style="14" customWidth="1"/>
    <col min="4" max="4" width="9.16666666666667" style="14" customWidth="1"/>
    <col min="5" max="5" width="8.58333333333333" style="14" customWidth="1"/>
    <col min="6" max="6" width="12.6666666666667" style="176" customWidth="1"/>
    <col min="7" max="8" width="12.6666666666667" style="14" customWidth="1"/>
    <col min="9" max="9" width="8.58333333333333" style="14" customWidth="1"/>
    <col min="10" max="10" width="10.5833333333333" style="14" customWidth="1"/>
    <col min="11" max="16384" width="9" style="14"/>
  </cols>
  <sheetData>
    <row r="1" s="11" customFormat="1" ht="30" customHeight="1" spans="1:10">
      <c r="A1" s="15" t="s">
        <v>571</v>
      </c>
      <c r="B1" s="15"/>
      <c r="C1" s="15"/>
      <c r="D1" s="15"/>
      <c r="E1" s="15"/>
      <c r="F1" s="15"/>
      <c r="G1" s="15"/>
      <c r="H1" s="15"/>
      <c r="I1" s="15"/>
      <c r="J1" s="15"/>
    </row>
    <row r="2" ht="14.5" customHeight="1" spans="1:10">
      <c r="A2" s="16" t="str">
        <f>基本情况!A4&amp;基本情况!B4</f>
        <v>评估基准日：2024年9月13日</v>
      </c>
      <c r="B2" s="16"/>
      <c r="C2" s="16"/>
      <c r="D2" s="16"/>
      <c r="E2" s="16"/>
      <c r="F2" s="40"/>
      <c r="G2" s="40"/>
      <c r="H2" s="40"/>
      <c r="I2" s="40"/>
      <c r="J2" s="40"/>
    </row>
    <row r="3" customHeight="1" spans="1:10">
      <c r="A3" s="16"/>
      <c r="B3" s="54"/>
      <c r="C3" s="16"/>
      <c r="D3" s="16"/>
      <c r="E3" s="16"/>
      <c r="F3" s="40"/>
      <c r="G3" s="40"/>
      <c r="H3" s="40"/>
      <c r="I3" s="40"/>
      <c r="J3" s="41" t="s">
        <v>572</v>
      </c>
    </row>
    <row r="4" customHeight="1" spans="1:10">
      <c r="A4" s="94" t="str">
        <f>基本情况!A6&amp;基本情况!B6</f>
        <v>被评估单位：海南省农垦五指山茶业集团股份有限公司定安农产品加工厂</v>
      </c>
      <c r="F4" s="252"/>
      <c r="J4" s="42" t="s">
        <v>377</v>
      </c>
    </row>
    <row r="5" s="21" customFormat="1" ht="25" customHeight="1" spans="1:10">
      <c r="A5" s="28" t="s">
        <v>378</v>
      </c>
      <c r="B5" s="28" t="s">
        <v>573</v>
      </c>
      <c r="C5" s="28" t="s">
        <v>538</v>
      </c>
      <c r="D5" s="28" t="s">
        <v>539</v>
      </c>
      <c r="E5" s="101" t="s">
        <v>574</v>
      </c>
      <c r="F5" s="32" t="s">
        <v>380</v>
      </c>
      <c r="G5" s="28" t="s">
        <v>381</v>
      </c>
      <c r="H5" s="28" t="s">
        <v>382</v>
      </c>
      <c r="I5" s="28" t="s">
        <v>383</v>
      </c>
      <c r="J5" s="28" t="s">
        <v>464</v>
      </c>
    </row>
    <row r="6" ht="15.9" customHeight="1" spans="1:10">
      <c r="A6" s="339">
        <v>1</v>
      </c>
      <c r="B6" s="89"/>
      <c r="C6" s="90"/>
      <c r="D6" s="258"/>
      <c r="E6" s="340"/>
      <c r="F6" s="90"/>
      <c r="G6" s="90"/>
      <c r="H6" s="91">
        <f>G6-F6</f>
        <v>0</v>
      </c>
      <c r="I6" s="345" t="str">
        <f>IF(OR(F6=0,F6=""),"",ROUND((H6)/F6*100,2))</f>
        <v/>
      </c>
      <c r="J6" s="266"/>
    </row>
    <row r="7" ht="15.9" customHeight="1" spans="1:10">
      <c r="A7" s="339"/>
      <c r="B7" s="89"/>
      <c r="C7" s="90"/>
      <c r="D7" s="270"/>
      <c r="E7" s="340"/>
      <c r="F7" s="90"/>
      <c r="G7" s="90"/>
      <c r="H7" s="91">
        <f t="shared" ref="H7:H24" si="0">G7-F7</f>
        <v>0</v>
      </c>
      <c r="I7" s="345" t="str">
        <f t="shared" ref="I7:I25" si="1">IF(OR(F7=0,F7=""),"",ROUND((H7)/F7*100,2))</f>
        <v/>
      </c>
      <c r="J7" s="266"/>
    </row>
    <row r="8" ht="15.9" customHeight="1" spans="1:10">
      <c r="A8" s="339"/>
      <c r="B8" s="89"/>
      <c r="C8" s="90"/>
      <c r="D8" s="270"/>
      <c r="E8" s="340"/>
      <c r="F8" s="90"/>
      <c r="G8" s="90"/>
      <c r="H8" s="91">
        <f t="shared" si="0"/>
        <v>0</v>
      </c>
      <c r="I8" s="345" t="str">
        <f t="shared" si="1"/>
        <v/>
      </c>
      <c r="J8" s="266"/>
    </row>
    <row r="9" ht="15.9" customHeight="1" spans="1:10">
      <c r="A9" s="339"/>
      <c r="B9" s="89"/>
      <c r="C9" s="90"/>
      <c r="D9" s="270"/>
      <c r="E9" s="340"/>
      <c r="F9" s="90"/>
      <c r="G9" s="90"/>
      <c r="H9" s="91">
        <f t="shared" si="0"/>
        <v>0</v>
      </c>
      <c r="I9" s="345" t="str">
        <f t="shared" si="1"/>
        <v/>
      </c>
      <c r="J9" s="266"/>
    </row>
    <row r="10" ht="15.9" customHeight="1" spans="1:10">
      <c r="A10" s="339"/>
      <c r="B10" s="89"/>
      <c r="C10" s="90"/>
      <c r="D10" s="270"/>
      <c r="E10" s="340"/>
      <c r="F10" s="90"/>
      <c r="G10" s="90"/>
      <c r="H10" s="91">
        <f t="shared" si="0"/>
        <v>0</v>
      </c>
      <c r="I10" s="345" t="str">
        <f t="shared" si="1"/>
        <v/>
      </c>
      <c r="J10" s="266"/>
    </row>
    <row r="11" ht="15.9" customHeight="1" spans="1:10">
      <c r="A11" s="339"/>
      <c r="B11" s="89"/>
      <c r="C11" s="90"/>
      <c r="D11" s="270"/>
      <c r="E11" s="340"/>
      <c r="F11" s="90"/>
      <c r="G11" s="90"/>
      <c r="H11" s="91">
        <f t="shared" si="0"/>
        <v>0</v>
      </c>
      <c r="I11" s="345" t="str">
        <f t="shared" si="1"/>
        <v/>
      </c>
      <c r="J11" s="266"/>
    </row>
    <row r="12" ht="15.9" customHeight="1" spans="1:10">
      <c r="A12" s="339"/>
      <c r="B12" s="89"/>
      <c r="C12" s="90"/>
      <c r="D12" s="270"/>
      <c r="E12" s="340"/>
      <c r="F12" s="90"/>
      <c r="G12" s="90"/>
      <c r="H12" s="91">
        <f t="shared" si="0"/>
        <v>0</v>
      </c>
      <c r="I12" s="345" t="str">
        <f t="shared" si="1"/>
        <v/>
      </c>
      <c r="J12" s="266"/>
    </row>
    <row r="13" ht="15.9" customHeight="1" spans="1:10">
      <c r="A13" s="339"/>
      <c r="B13" s="89"/>
      <c r="C13" s="90"/>
      <c r="D13" s="270"/>
      <c r="E13" s="340"/>
      <c r="F13" s="90"/>
      <c r="G13" s="90"/>
      <c r="H13" s="91">
        <f t="shared" si="0"/>
        <v>0</v>
      </c>
      <c r="I13" s="345" t="str">
        <f t="shared" si="1"/>
        <v/>
      </c>
      <c r="J13" s="266"/>
    </row>
    <row r="14" ht="15.9" customHeight="1" spans="1:10">
      <c r="A14" s="339"/>
      <c r="B14" s="89"/>
      <c r="C14" s="90"/>
      <c r="D14" s="270"/>
      <c r="E14" s="340"/>
      <c r="F14" s="90"/>
      <c r="G14" s="90"/>
      <c r="H14" s="91">
        <f t="shared" si="0"/>
        <v>0</v>
      </c>
      <c r="I14" s="345" t="str">
        <f t="shared" si="1"/>
        <v/>
      </c>
      <c r="J14" s="266"/>
    </row>
    <row r="15" ht="15.9" customHeight="1" spans="1:10">
      <c r="A15" s="339"/>
      <c r="B15" s="89"/>
      <c r="C15" s="90"/>
      <c r="D15" s="270"/>
      <c r="E15" s="340"/>
      <c r="F15" s="90"/>
      <c r="G15" s="90"/>
      <c r="H15" s="91">
        <f t="shared" si="0"/>
        <v>0</v>
      </c>
      <c r="I15" s="345" t="str">
        <f t="shared" si="1"/>
        <v/>
      </c>
      <c r="J15" s="266"/>
    </row>
    <row r="16" ht="15.9" customHeight="1" spans="1:10">
      <c r="A16" s="339"/>
      <c r="B16" s="89"/>
      <c r="C16" s="90"/>
      <c r="D16" s="270"/>
      <c r="E16" s="340"/>
      <c r="F16" s="90"/>
      <c r="G16" s="90"/>
      <c r="H16" s="91">
        <f t="shared" si="0"/>
        <v>0</v>
      </c>
      <c r="I16" s="345" t="str">
        <f t="shared" si="1"/>
        <v/>
      </c>
      <c r="J16" s="266"/>
    </row>
    <row r="17" ht="15.9" customHeight="1" spans="1:10">
      <c r="A17" s="339"/>
      <c r="B17" s="89"/>
      <c r="C17" s="90"/>
      <c r="D17" s="270"/>
      <c r="E17" s="340"/>
      <c r="F17" s="90"/>
      <c r="G17" s="90"/>
      <c r="H17" s="91">
        <f t="shared" si="0"/>
        <v>0</v>
      </c>
      <c r="I17" s="345" t="str">
        <f t="shared" si="1"/>
        <v/>
      </c>
      <c r="J17" s="266"/>
    </row>
    <row r="18" ht="15.9" customHeight="1" spans="1:10">
      <c r="A18" s="339"/>
      <c r="B18" s="89"/>
      <c r="C18" s="90"/>
      <c r="D18" s="270"/>
      <c r="E18" s="340"/>
      <c r="F18" s="90"/>
      <c r="G18" s="90"/>
      <c r="H18" s="91">
        <f t="shared" si="0"/>
        <v>0</v>
      </c>
      <c r="I18" s="345" t="str">
        <f t="shared" si="1"/>
        <v/>
      </c>
      <c r="J18" s="266"/>
    </row>
    <row r="19" ht="15.9" customHeight="1" spans="1:10">
      <c r="A19" s="339"/>
      <c r="B19" s="89"/>
      <c r="C19" s="90"/>
      <c r="D19" s="270"/>
      <c r="E19" s="340"/>
      <c r="F19" s="90"/>
      <c r="G19" s="90"/>
      <c r="H19" s="91">
        <f t="shared" si="0"/>
        <v>0</v>
      </c>
      <c r="I19" s="345" t="str">
        <f t="shared" si="1"/>
        <v/>
      </c>
      <c r="J19" s="266"/>
    </row>
    <row r="20" ht="15.9" customHeight="1" spans="1:10">
      <c r="A20" s="339"/>
      <c r="B20" s="89"/>
      <c r="C20" s="90"/>
      <c r="D20" s="270"/>
      <c r="E20" s="340"/>
      <c r="F20" s="90"/>
      <c r="G20" s="90"/>
      <c r="H20" s="91">
        <f t="shared" si="0"/>
        <v>0</v>
      </c>
      <c r="I20" s="345" t="str">
        <f t="shared" si="1"/>
        <v/>
      </c>
      <c r="J20" s="266"/>
    </row>
    <row r="21" ht="15.9" customHeight="1" spans="1:10">
      <c r="A21" s="339"/>
      <c r="B21" s="89"/>
      <c r="C21" s="90"/>
      <c r="D21" s="270"/>
      <c r="E21" s="340"/>
      <c r="F21" s="90"/>
      <c r="G21" s="90"/>
      <c r="H21" s="91">
        <f t="shared" si="0"/>
        <v>0</v>
      </c>
      <c r="I21" s="345" t="str">
        <f t="shared" si="1"/>
        <v/>
      </c>
      <c r="J21" s="266"/>
    </row>
    <row r="22" ht="15.9" customHeight="1" spans="1:10">
      <c r="A22" s="339"/>
      <c r="B22" s="89"/>
      <c r="C22" s="90"/>
      <c r="D22" s="270"/>
      <c r="E22" s="340"/>
      <c r="F22" s="90"/>
      <c r="G22" s="90"/>
      <c r="H22" s="91">
        <f t="shared" si="0"/>
        <v>0</v>
      </c>
      <c r="I22" s="345" t="str">
        <f t="shared" si="1"/>
        <v/>
      </c>
      <c r="J22" s="266"/>
    </row>
    <row r="23" ht="15.9" customHeight="1" spans="1:10">
      <c r="A23" s="339"/>
      <c r="B23" s="89"/>
      <c r="C23" s="90"/>
      <c r="D23" s="270"/>
      <c r="E23" s="340"/>
      <c r="F23" s="90"/>
      <c r="G23" s="90"/>
      <c r="H23" s="91">
        <f t="shared" si="0"/>
        <v>0</v>
      </c>
      <c r="I23" s="345" t="str">
        <f t="shared" si="1"/>
        <v/>
      </c>
      <c r="J23" s="266"/>
    </row>
    <row r="24" ht="15.9" customHeight="1" spans="1:10">
      <c r="A24" s="339"/>
      <c r="B24" s="341"/>
      <c r="C24" s="342"/>
      <c r="D24" s="343"/>
      <c r="E24" s="342"/>
      <c r="F24" s="90"/>
      <c r="G24" s="90"/>
      <c r="H24" s="91">
        <f t="shared" si="0"/>
        <v>0</v>
      </c>
      <c r="I24" s="345" t="str">
        <f t="shared" si="1"/>
        <v/>
      </c>
      <c r="J24" s="266"/>
    </row>
    <row r="25" ht="15.9" customHeight="1" spans="1:10">
      <c r="A25" s="262" t="s">
        <v>479</v>
      </c>
      <c r="B25" s="263"/>
      <c r="C25" s="146"/>
      <c r="D25" s="258"/>
      <c r="E25" s="146"/>
      <c r="F25" s="90">
        <f>SUM(F6:F24)</f>
        <v>0</v>
      </c>
      <c r="G25" s="90">
        <f>SUM(G6:G24)</f>
        <v>0</v>
      </c>
      <c r="H25" s="90">
        <f>SUM(H6:H24)</f>
        <v>0</v>
      </c>
      <c r="I25" s="345" t="str">
        <f t="shared" si="1"/>
        <v/>
      </c>
      <c r="J25" s="266"/>
    </row>
    <row r="26" ht="15.9" customHeight="1" spans="1:10">
      <c r="A26" s="262" t="s">
        <v>575</v>
      </c>
      <c r="B26" s="263"/>
      <c r="C26" s="146"/>
      <c r="D26" s="258"/>
      <c r="E26" s="146"/>
      <c r="F26" s="90"/>
      <c r="G26" s="91"/>
      <c r="H26" s="91">
        <f>G26-F26</f>
        <v>0</v>
      </c>
      <c r="I26" s="345" t="str">
        <f t="shared" ref="I26:I28" si="2">IF(OR(F26=0,F26=""),"",ROUND((H26)/F26*100,2))</f>
        <v/>
      </c>
      <c r="J26" s="266"/>
    </row>
    <row r="27" ht="15.9" customHeight="1" spans="1:10">
      <c r="A27" s="262" t="s">
        <v>542</v>
      </c>
      <c r="B27" s="263"/>
      <c r="C27" s="146"/>
      <c r="D27" s="258"/>
      <c r="E27" s="146"/>
      <c r="F27" s="90"/>
      <c r="G27" s="91"/>
      <c r="H27" s="91">
        <f>G27-F27</f>
        <v>0</v>
      </c>
      <c r="I27" s="345" t="str">
        <f t="shared" si="2"/>
        <v/>
      </c>
      <c r="J27" s="266"/>
    </row>
    <row r="28" ht="15.9" customHeight="1" spans="1:10">
      <c r="A28" s="262" t="s">
        <v>534</v>
      </c>
      <c r="B28" s="263"/>
      <c r="C28" s="266"/>
      <c r="D28" s="258"/>
      <c r="E28" s="146"/>
      <c r="F28" s="91">
        <f>F25-F26-F27</f>
        <v>0</v>
      </c>
      <c r="G28" s="91">
        <f>G25-G26-G27</f>
        <v>0</v>
      </c>
      <c r="H28" s="91">
        <f>H25-H26-H27</f>
        <v>0</v>
      </c>
      <c r="I28" s="345" t="str">
        <f t="shared" si="2"/>
        <v/>
      </c>
      <c r="J28" s="266"/>
    </row>
    <row r="29" s="13" customFormat="1" ht="15.9" customHeight="1" spans="1:10">
      <c r="A29" s="34" t="str">
        <f>CONCATENATE("被评估单位填表人：",基本情况!$D$9)</f>
        <v>被评估单位填表人：</v>
      </c>
      <c r="B29" s="34"/>
      <c r="C29" s="35"/>
      <c r="D29" s="35"/>
      <c r="G29" s="48"/>
      <c r="H29" s="52" t="str">
        <f>CONCATENATE("资产评估专业人员：",基本情况!$B$9)</f>
        <v>资产评估专业人员：</v>
      </c>
      <c r="I29" s="48"/>
      <c r="J29" s="48"/>
    </row>
    <row r="30" s="13" customFormat="1" ht="15.9" customHeight="1" spans="1:2">
      <c r="A30" s="37" t="str">
        <f>基本情况!$A$7&amp;基本情况!$B$7</f>
        <v>填表日期：2024年9月13日</v>
      </c>
      <c r="B30" s="100"/>
    </row>
    <row r="31" customHeight="1" spans="2:2">
      <c r="B31" s="344"/>
    </row>
    <row r="33" customHeight="1" spans="1:1">
      <c r="A33" s="14" t="s">
        <v>543</v>
      </c>
    </row>
    <row r="34" customHeight="1" spans="1:3">
      <c r="A34" s="73" t="s">
        <v>544</v>
      </c>
      <c r="C34" s="14" t="s">
        <v>545</v>
      </c>
    </row>
    <row r="35" customHeight="1" spans="3:3">
      <c r="C35" s="14" t="s">
        <v>546</v>
      </c>
    </row>
    <row r="36" customHeight="1" spans="3:3">
      <c r="C36" s="14" t="s">
        <v>547</v>
      </c>
    </row>
    <row r="37" customHeight="1" spans="3:3">
      <c r="C37" s="14" t="s">
        <v>548</v>
      </c>
    </row>
  </sheetData>
  <mergeCells count="6">
    <mergeCell ref="A1:J1"/>
    <mergeCell ref="A2:J2"/>
    <mergeCell ref="A25:B25"/>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576</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577</v>
      </c>
    </row>
    <row r="4" customHeight="1" spans="1:6">
      <c r="A4" s="18" t="str">
        <f>基本情况!A6&amp;基本情况!B6</f>
        <v>被评估单位：海南省农垦五指山茶业集团股份有限公司定安农产品加工厂</v>
      </c>
      <c r="B4" s="18"/>
      <c r="F4" s="19" t="s">
        <v>3</v>
      </c>
    </row>
    <row r="5" s="12" customFormat="1" ht="25" customHeight="1" spans="1:21">
      <c r="A5" s="20" t="s">
        <v>439</v>
      </c>
      <c r="B5" s="20" t="s">
        <v>440</v>
      </c>
      <c r="C5" s="20" t="s">
        <v>441</v>
      </c>
      <c r="D5" s="20" t="s">
        <v>442</v>
      </c>
      <c r="E5" s="86" t="s">
        <v>382</v>
      </c>
      <c r="F5" s="20" t="s">
        <v>444</v>
      </c>
      <c r="G5" s="21"/>
      <c r="H5" s="21"/>
      <c r="I5" s="21"/>
      <c r="J5" s="21"/>
      <c r="K5" s="21"/>
      <c r="L5" s="21"/>
      <c r="M5" s="21"/>
      <c r="N5" s="21"/>
      <c r="O5" s="21"/>
      <c r="P5" s="21"/>
      <c r="Q5" s="21"/>
      <c r="R5" s="21"/>
      <c r="S5" s="21"/>
      <c r="T5" s="21"/>
      <c r="U5" s="21"/>
    </row>
    <row r="6" ht="15.9" customHeight="1" spans="1:6">
      <c r="A6" s="331" t="s">
        <v>578</v>
      </c>
      <c r="B6" s="332" t="s">
        <v>579</v>
      </c>
      <c r="C6" s="93">
        <f>'3-8-1材料采购（在途物资）'!G29</f>
        <v>0</v>
      </c>
      <c r="D6" s="91">
        <f>'3-8-1材料采购（在途物资）'!J29</f>
        <v>0</v>
      </c>
      <c r="E6" s="91">
        <f t="shared" ref="E6:E9" si="0">D6-C6</f>
        <v>0</v>
      </c>
      <c r="F6" s="88" t="str">
        <f>IF(OR(C6=0,C6=""),"",ROUND((E6)/C6*100,2))</f>
        <v/>
      </c>
    </row>
    <row r="7" ht="15.9" customHeight="1" spans="1:6">
      <c r="A7" s="331" t="s">
        <v>580</v>
      </c>
      <c r="B7" s="333" t="s">
        <v>581</v>
      </c>
      <c r="C7" s="93">
        <f>'3-8-2原材料'!I30</f>
        <v>0</v>
      </c>
      <c r="D7" s="91">
        <f>'3-8-2原材料'!L30</f>
        <v>0</v>
      </c>
      <c r="E7" s="91">
        <f t="shared" si="0"/>
        <v>0</v>
      </c>
      <c r="F7" s="88" t="str">
        <f t="shared" ref="F7:F9" si="1">IF(OR(C7=0,C7=""),"",ROUND((E7)/C7*100,2))</f>
        <v/>
      </c>
    </row>
    <row r="8" ht="15.9" customHeight="1" spans="1:6">
      <c r="A8" s="331" t="s">
        <v>582</v>
      </c>
      <c r="B8" s="334" t="s">
        <v>583</v>
      </c>
      <c r="C8" s="93">
        <f>'3-8-3在库周转材料'!I32</f>
        <v>0</v>
      </c>
      <c r="D8" s="91">
        <f>'3-8-3在库周转材料'!L32</f>
        <v>0</v>
      </c>
      <c r="E8" s="91">
        <f t="shared" si="0"/>
        <v>0</v>
      </c>
      <c r="F8" s="88" t="str">
        <f t="shared" si="1"/>
        <v/>
      </c>
    </row>
    <row r="9" ht="15.9" customHeight="1" spans="1:6">
      <c r="A9" s="331" t="s">
        <v>584</v>
      </c>
      <c r="B9" s="334" t="s">
        <v>585</v>
      </c>
      <c r="C9" s="93">
        <f>'3-8-4委托加工物资'!H31</f>
        <v>0</v>
      </c>
      <c r="D9" s="91">
        <f>'3-8-4委托加工物资'!K31</f>
        <v>0</v>
      </c>
      <c r="E9" s="91">
        <f t="shared" si="0"/>
        <v>0</v>
      </c>
      <c r="F9" s="88" t="str">
        <f t="shared" si="1"/>
        <v/>
      </c>
    </row>
    <row r="10" ht="15.9" customHeight="1" spans="1:6">
      <c r="A10" s="331" t="s">
        <v>586</v>
      </c>
      <c r="B10" s="334" t="s">
        <v>587</v>
      </c>
      <c r="C10" s="93">
        <f>'3-8-5工程施工'!L38</f>
        <v>0</v>
      </c>
      <c r="D10" s="91">
        <f>'3-8-5工程施工'!M38</f>
        <v>0</v>
      </c>
      <c r="E10" s="91">
        <f t="shared" ref="E10:E16" si="2">D10-C10</f>
        <v>0</v>
      </c>
      <c r="F10" s="88" t="str">
        <f t="shared" ref="F10:F16" si="3">IF(OR(C10=0,C10=""),"",ROUND((E10)/C10*100,2))</f>
        <v/>
      </c>
    </row>
    <row r="11" ht="15.9" customHeight="1" spans="1:6">
      <c r="A11" s="331" t="s">
        <v>588</v>
      </c>
      <c r="B11" s="334" t="s">
        <v>589</v>
      </c>
      <c r="C11" s="93">
        <f>'3-8-6产成品（库存商品）'!J31</f>
        <v>0</v>
      </c>
      <c r="D11" s="91">
        <f>'3-8-6产成品（库存商品）'!M31</f>
        <v>0</v>
      </c>
      <c r="E11" s="91">
        <f t="shared" si="2"/>
        <v>0</v>
      </c>
      <c r="F11" s="88" t="str">
        <f t="shared" si="3"/>
        <v/>
      </c>
    </row>
    <row r="12" ht="15.9" customHeight="1" spans="1:6">
      <c r="A12" s="331" t="s">
        <v>590</v>
      </c>
      <c r="B12" s="334" t="s">
        <v>591</v>
      </c>
      <c r="C12" s="93">
        <f>'3-8-7在产品（自制半成品）'!G29</f>
        <v>0</v>
      </c>
      <c r="D12" s="91">
        <f>'3-8-7在产品（自制半成品）'!J29</f>
        <v>0</v>
      </c>
      <c r="E12" s="91">
        <f t="shared" si="2"/>
        <v>0</v>
      </c>
      <c r="F12" s="88" t="str">
        <f t="shared" si="3"/>
        <v/>
      </c>
    </row>
    <row r="13" ht="15.9" customHeight="1" spans="1:6">
      <c r="A13" s="331" t="s">
        <v>592</v>
      </c>
      <c r="B13" s="334" t="s">
        <v>593</v>
      </c>
      <c r="C13" s="93">
        <f>'3-8-8开发成本'!Q40</f>
        <v>0</v>
      </c>
      <c r="D13" s="93">
        <f>'3-8-8开发成本'!R40</f>
        <v>0</v>
      </c>
      <c r="E13" s="91">
        <f t="shared" si="2"/>
        <v>0</v>
      </c>
      <c r="F13" s="88" t="str">
        <f t="shared" si="3"/>
        <v/>
      </c>
    </row>
    <row r="14" ht="15.9" customHeight="1" spans="1:6">
      <c r="A14" s="331" t="s">
        <v>594</v>
      </c>
      <c r="B14" s="334" t="s">
        <v>595</v>
      </c>
      <c r="C14" s="93">
        <f>'3-8-9开发产品'!P39</f>
        <v>0</v>
      </c>
      <c r="D14" s="93">
        <f>'3-8-9开发产品'!Q39</f>
        <v>0</v>
      </c>
      <c r="E14" s="91">
        <f t="shared" si="2"/>
        <v>0</v>
      </c>
      <c r="F14" s="88" t="str">
        <f t="shared" si="3"/>
        <v/>
      </c>
    </row>
    <row r="15" ht="15.9" customHeight="1" spans="1:6">
      <c r="A15" s="331" t="s">
        <v>596</v>
      </c>
      <c r="B15" s="334" t="s">
        <v>597</v>
      </c>
      <c r="C15" s="93">
        <f>'3-8-10发出商品'!I34</f>
        <v>0</v>
      </c>
      <c r="D15" s="91">
        <f>'3-8-10发出商品'!L34</f>
        <v>0</v>
      </c>
      <c r="E15" s="91">
        <f t="shared" si="2"/>
        <v>0</v>
      </c>
      <c r="F15" s="88" t="str">
        <f t="shared" si="3"/>
        <v/>
      </c>
    </row>
    <row r="16" ht="15.9" customHeight="1" spans="1:6">
      <c r="A16" s="331" t="s">
        <v>598</v>
      </c>
      <c r="B16" s="334" t="s">
        <v>599</v>
      </c>
      <c r="C16" s="93">
        <f>'3-8-11在用周转材料'!H32</f>
        <v>0</v>
      </c>
      <c r="D16" s="91">
        <f>'3-8-11在用周转材料'!L32</f>
        <v>0</v>
      </c>
      <c r="E16" s="91">
        <f t="shared" si="2"/>
        <v>0</v>
      </c>
      <c r="F16" s="88" t="str">
        <f t="shared" si="3"/>
        <v/>
      </c>
    </row>
    <row r="17" s="176" customFormat="1" ht="15.9" customHeight="1" spans="1:6">
      <c r="A17" s="335"/>
      <c r="B17" s="332"/>
      <c r="C17" s="87"/>
      <c r="D17" s="90"/>
      <c r="E17" s="90"/>
      <c r="F17" s="336"/>
    </row>
    <row r="18" ht="15.9" customHeight="1" spans="1:6">
      <c r="A18" s="331"/>
      <c r="B18" s="114"/>
      <c r="C18" s="93"/>
      <c r="D18" s="91"/>
      <c r="E18" s="91"/>
      <c r="F18" s="337"/>
    </row>
    <row r="19" ht="15.9" customHeight="1" spans="1:6">
      <c r="A19" s="331"/>
      <c r="B19" s="114"/>
      <c r="C19" s="93"/>
      <c r="D19" s="91"/>
      <c r="E19" s="91"/>
      <c r="F19" s="337"/>
    </row>
    <row r="20" ht="15.9" customHeight="1" spans="1:6">
      <c r="A20" s="331"/>
      <c r="B20" s="114"/>
      <c r="C20" s="93"/>
      <c r="D20" s="91"/>
      <c r="E20" s="91"/>
      <c r="F20" s="337"/>
    </row>
    <row r="21" ht="15.9" customHeight="1" spans="1:6">
      <c r="A21" s="331"/>
      <c r="B21" s="114"/>
      <c r="C21" s="93"/>
      <c r="D21" s="91"/>
      <c r="E21" s="91"/>
      <c r="F21" s="337"/>
    </row>
    <row r="22" ht="15.9" customHeight="1" spans="1:6">
      <c r="A22" s="331"/>
      <c r="B22" s="114"/>
      <c r="C22" s="93"/>
      <c r="D22" s="91"/>
      <c r="E22" s="91"/>
      <c r="F22" s="337"/>
    </row>
    <row r="23" ht="15.9" customHeight="1" spans="1:6">
      <c r="A23" s="331"/>
      <c r="B23" s="114"/>
      <c r="C23" s="93"/>
      <c r="D23" s="91"/>
      <c r="E23" s="91"/>
      <c r="F23" s="337"/>
    </row>
    <row r="24" ht="15.9" customHeight="1" spans="1:6">
      <c r="A24" s="146"/>
      <c r="B24" s="114"/>
      <c r="C24" s="93"/>
      <c r="D24" s="91"/>
      <c r="E24" s="91"/>
      <c r="F24" s="337"/>
    </row>
    <row r="25" ht="15.9" customHeight="1" spans="1:6">
      <c r="A25" s="146"/>
      <c r="B25" s="114"/>
      <c r="C25" s="93"/>
      <c r="D25" s="91"/>
      <c r="E25" s="91"/>
      <c r="F25" s="337"/>
    </row>
    <row r="26" ht="15.9" customHeight="1" spans="1:6">
      <c r="A26" s="262" t="s">
        <v>471</v>
      </c>
      <c r="B26" s="263"/>
      <c r="C26" s="93">
        <f>SUM(C6:C16)</f>
        <v>0</v>
      </c>
      <c r="D26" s="93">
        <f t="shared" ref="D26:E26" si="4">SUM(D6:D16)</f>
        <v>0</v>
      </c>
      <c r="E26" s="93">
        <f t="shared" si="4"/>
        <v>0</v>
      </c>
      <c r="F26" s="88" t="str">
        <f>IF(OR(C26=0,C26=""),"",ROUND((E26)/C26*100,2))</f>
        <v/>
      </c>
    </row>
    <row r="27" ht="15.9" customHeight="1" spans="1:6">
      <c r="A27" s="262" t="s">
        <v>600</v>
      </c>
      <c r="B27" s="263"/>
      <c r="C27" s="267"/>
      <c r="D27" s="269"/>
      <c r="E27" s="90">
        <f>D27-C27</f>
        <v>0</v>
      </c>
      <c r="F27" s="88" t="str">
        <f>IF(OR(C27=0,C27=""),"",ROUND((E27)/C27*100,2))</f>
        <v/>
      </c>
    </row>
    <row r="28" ht="15.9" customHeight="1" spans="1:6">
      <c r="A28" s="262" t="s">
        <v>534</v>
      </c>
      <c r="B28" s="263"/>
      <c r="C28" s="93">
        <f>C26-C27</f>
        <v>0</v>
      </c>
      <c r="D28" s="91">
        <f>D26-D27</f>
        <v>0</v>
      </c>
      <c r="E28" s="91">
        <f>E26-E27</f>
        <v>0</v>
      </c>
      <c r="F28" s="88" t="str">
        <f>IF(OR(C28=0,C28=""),"",ROUND((E28)/C28*100,2))</f>
        <v/>
      </c>
    </row>
    <row r="29" ht="15.9" customHeight="1" spans="1:6">
      <c r="A29" s="34" t="str">
        <f>CONCATENATE("被评估单位填表人：",基本情况!$D$10)</f>
        <v>被评估单位填表人：</v>
      </c>
      <c r="D29" s="52"/>
      <c r="E29" s="338" t="str">
        <f>CONCATENATE("资产评估专业人员：",基本情况!$B$10)</f>
        <v>资产评估专业人员：</v>
      </c>
      <c r="F29" s="48"/>
    </row>
    <row r="30" ht="15.9" customHeight="1" spans="1:1">
      <c r="A30" s="37" t="str">
        <f>基本情况!$A$7&amp;基本情况!$B$7</f>
        <v>填表日期：2024年9月13日</v>
      </c>
    </row>
  </sheetData>
  <mergeCells count="6">
    <mergeCell ref="A1:F1"/>
    <mergeCell ref="A2:F2"/>
    <mergeCell ref="A4:B4"/>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zoomScale="90" zoomScaleNormal="90" topLeftCell="A16" workbookViewId="0">
      <selection activeCell="A1" sqref="A1:P1"/>
    </sheetView>
  </sheetViews>
  <sheetFormatPr defaultColWidth="9" defaultRowHeight="15.75" customHeight="1"/>
  <cols>
    <col min="1" max="1" width="5.66666666666667" style="14" customWidth="1"/>
    <col min="2" max="3" width="10.6666666666667" style="14" customWidth="1"/>
    <col min="4" max="4" width="5.41666666666667" style="14" customWidth="1"/>
    <col min="5" max="6" width="8.58333333333333" style="14" customWidth="1"/>
    <col min="7" max="7" width="12.5833333333333" style="14" customWidth="1"/>
    <col min="8" max="9" width="8.58333333333333" style="14" customWidth="1"/>
    <col min="10" max="10" width="12.5833333333333" style="14" customWidth="1"/>
    <col min="11" max="11" width="10.5833333333333" style="14" customWidth="1"/>
    <col min="12" max="12" width="8.58333333333333" style="14" customWidth="1"/>
    <col min="13" max="13" width="10.5833333333333" style="14" customWidth="1"/>
    <col min="14" max="16384" width="9" style="14"/>
  </cols>
  <sheetData>
    <row r="1" s="11" customFormat="1" ht="30" customHeight="1" spans="1:13">
      <c r="A1" s="15" t="s">
        <v>601</v>
      </c>
      <c r="B1" s="15"/>
      <c r="C1" s="15"/>
      <c r="D1" s="15"/>
      <c r="E1" s="15"/>
      <c r="F1" s="15"/>
      <c r="G1" s="15"/>
      <c r="H1" s="15"/>
      <c r="I1" s="15"/>
      <c r="J1" s="15"/>
      <c r="K1" s="15"/>
      <c r="L1" s="15"/>
      <c r="M1" s="15"/>
    </row>
    <row r="2" ht="14.5" customHeight="1" spans="1:13">
      <c r="A2" s="16" t="str">
        <f>基本情况!A4&amp;基本情况!B4</f>
        <v>评估基准日：2024年9月13日</v>
      </c>
      <c r="B2" s="16"/>
      <c r="C2" s="16"/>
      <c r="D2" s="16"/>
      <c r="E2" s="16"/>
      <c r="F2" s="16"/>
      <c r="G2" s="16"/>
      <c r="H2" s="40"/>
      <c r="I2" s="40"/>
      <c r="J2" s="40"/>
      <c r="K2" s="40"/>
      <c r="L2" s="40"/>
      <c r="M2" s="40"/>
    </row>
    <row r="3" customHeight="1" spans="1:13">
      <c r="A3" s="16"/>
      <c r="B3" s="16"/>
      <c r="C3" s="16"/>
      <c r="D3" s="16"/>
      <c r="E3" s="16"/>
      <c r="F3" s="16"/>
      <c r="G3" s="16"/>
      <c r="H3" s="40"/>
      <c r="I3" s="40"/>
      <c r="J3" s="40"/>
      <c r="K3" s="40"/>
      <c r="L3" s="40"/>
      <c r="M3" s="41" t="s">
        <v>602</v>
      </c>
    </row>
    <row r="4" customHeight="1" spans="1:13">
      <c r="A4" s="94" t="str">
        <f>基本情况!A6&amp;基本情况!B6</f>
        <v>被评估单位：海南省农垦五指山茶业集团股份有限公司定安农产品加工厂</v>
      </c>
      <c r="B4" s="94"/>
      <c r="M4" s="42" t="s">
        <v>377</v>
      </c>
    </row>
    <row r="5" s="21" customFormat="1" ht="15" customHeight="1" spans="1:13">
      <c r="A5" s="28" t="s">
        <v>378</v>
      </c>
      <c r="B5" s="142" t="s">
        <v>603</v>
      </c>
      <c r="C5" s="28" t="s">
        <v>604</v>
      </c>
      <c r="D5" s="132" t="s">
        <v>605</v>
      </c>
      <c r="E5" s="28" t="s">
        <v>380</v>
      </c>
      <c r="F5" s="28"/>
      <c r="G5" s="28"/>
      <c r="H5" s="28" t="s">
        <v>606</v>
      </c>
      <c r="I5" s="28" t="s">
        <v>381</v>
      </c>
      <c r="J5" s="28"/>
      <c r="K5" s="142" t="s">
        <v>382</v>
      </c>
      <c r="L5" s="28" t="s">
        <v>383</v>
      </c>
      <c r="M5" s="28" t="s">
        <v>464</v>
      </c>
    </row>
    <row r="6" s="21" customFormat="1" ht="15" customHeight="1" spans="1:13">
      <c r="A6" s="28"/>
      <c r="B6" s="144"/>
      <c r="C6" s="28"/>
      <c r="D6" s="135"/>
      <c r="E6" s="28" t="s">
        <v>607</v>
      </c>
      <c r="F6" s="28" t="s">
        <v>608</v>
      </c>
      <c r="G6" s="28" t="s">
        <v>609</v>
      </c>
      <c r="H6" s="28"/>
      <c r="I6" s="28" t="s">
        <v>610</v>
      </c>
      <c r="J6" s="28" t="s">
        <v>609</v>
      </c>
      <c r="K6" s="144"/>
      <c r="L6" s="28"/>
      <c r="M6" s="28"/>
    </row>
    <row r="7" ht="15.9" customHeight="1" spans="1:13">
      <c r="A7" s="257">
        <v>1</v>
      </c>
      <c r="B7" s="257"/>
      <c r="C7" s="279"/>
      <c r="D7" s="281"/>
      <c r="E7" s="282"/>
      <c r="F7" s="283"/>
      <c r="G7" s="269"/>
      <c r="H7" s="283"/>
      <c r="I7" s="283"/>
      <c r="J7" s="91"/>
      <c r="K7" s="91">
        <f>J7-G7</f>
        <v>0</v>
      </c>
      <c r="L7" s="88" t="str">
        <f>IF(OR(G7=0,G7=""),"",ROUND((K7)/G7*100,2))</f>
        <v/>
      </c>
      <c r="M7" s="266"/>
    </row>
    <row r="8" ht="15.9" customHeight="1" spans="1:13">
      <c r="A8" s="257"/>
      <c r="B8" s="257"/>
      <c r="C8" s="279"/>
      <c r="D8" s="281"/>
      <c r="E8" s="282"/>
      <c r="F8" s="283"/>
      <c r="G8" s="269"/>
      <c r="H8" s="283"/>
      <c r="I8" s="283"/>
      <c r="J8" s="91"/>
      <c r="K8" s="91">
        <f t="shared" ref="K8:K28" si="0">J8-G8</f>
        <v>0</v>
      </c>
      <c r="L8" s="88" t="str">
        <f t="shared" ref="L8:L29" si="1">IF(OR(G8=0,G8=""),"",ROUND((K8)/G8*100,2))</f>
        <v/>
      </c>
      <c r="M8" s="266"/>
    </row>
    <row r="9" ht="15.9" customHeight="1" spans="1:13">
      <c r="A9" s="257"/>
      <c r="B9" s="257"/>
      <c r="C9" s="279"/>
      <c r="D9" s="281"/>
      <c r="E9" s="282"/>
      <c r="F9" s="283"/>
      <c r="G9" s="269"/>
      <c r="H9" s="283"/>
      <c r="I9" s="283"/>
      <c r="J9" s="91"/>
      <c r="K9" s="91">
        <f t="shared" si="0"/>
        <v>0</v>
      </c>
      <c r="L9" s="88" t="str">
        <f t="shared" si="1"/>
        <v/>
      </c>
      <c r="M9" s="266"/>
    </row>
    <row r="10" ht="15.9" customHeight="1" spans="1:13">
      <c r="A10" s="257"/>
      <c r="B10" s="257"/>
      <c r="C10" s="279"/>
      <c r="D10" s="281"/>
      <c r="E10" s="282"/>
      <c r="F10" s="283"/>
      <c r="G10" s="269"/>
      <c r="H10" s="283"/>
      <c r="I10" s="283"/>
      <c r="J10" s="91"/>
      <c r="K10" s="91">
        <f t="shared" si="0"/>
        <v>0</v>
      </c>
      <c r="L10" s="88" t="str">
        <f t="shared" si="1"/>
        <v/>
      </c>
      <c r="M10" s="266"/>
    </row>
    <row r="11" ht="15.9" customHeight="1" spans="1:13">
      <c r="A11" s="257"/>
      <c r="B11" s="257"/>
      <c r="C11" s="279"/>
      <c r="D11" s="281"/>
      <c r="E11" s="282"/>
      <c r="F11" s="283"/>
      <c r="G11" s="269"/>
      <c r="H11" s="283"/>
      <c r="I11" s="283"/>
      <c r="J11" s="91"/>
      <c r="K11" s="91">
        <f t="shared" si="0"/>
        <v>0</v>
      </c>
      <c r="L11" s="88" t="str">
        <f t="shared" si="1"/>
        <v/>
      </c>
      <c r="M11" s="266"/>
    </row>
    <row r="12" ht="15.9" customHeight="1" spans="1:13">
      <c r="A12" s="257"/>
      <c r="B12" s="257"/>
      <c r="C12" s="279"/>
      <c r="D12" s="281"/>
      <c r="E12" s="282"/>
      <c r="F12" s="283"/>
      <c r="G12" s="269"/>
      <c r="H12" s="283"/>
      <c r="I12" s="283"/>
      <c r="J12" s="91"/>
      <c r="K12" s="91">
        <f t="shared" si="0"/>
        <v>0</v>
      </c>
      <c r="L12" s="88" t="str">
        <f t="shared" si="1"/>
        <v/>
      </c>
      <c r="M12" s="266"/>
    </row>
    <row r="13" ht="15.9" customHeight="1" spans="1:13">
      <c r="A13" s="257"/>
      <c r="B13" s="257"/>
      <c r="C13" s="279"/>
      <c r="D13" s="281"/>
      <c r="E13" s="282"/>
      <c r="F13" s="283"/>
      <c r="G13" s="269"/>
      <c r="H13" s="283"/>
      <c r="I13" s="283"/>
      <c r="J13" s="91"/>
      <c r="K13" s="91">
        <f t="shared" si="0"/>
        <v>0</v>
      </c>
      <c r="L13" s="88" t="str">
        <f t="shared" si="1"/>
        <v/>
      </c>
      <c r="M13" s="266"/>
    </row>
    <row r="14" ht="15.9" customHeight="1" spans="1:13">
      <c r="A14" s="257"/>
      <c r="B14" s="257"/>
      <c r="C14" s="279"/>
      <c r="D14" s="281"/>
      <c r="E14" s="282"/>
      <c r="F14" s="283"/>
      <c r="G14" s="269"/>
      <c r="H14" s="283"/>
      <c r="I14" s="283"/>
      <c r="J14" s="91"/>
      <c r="K14" s="91">
        <f t="shared" si="0"/>
        <v>0</v>
      </c>
      <c r="L14" s="88" t="str">
        <f t="shared" si="1"/>
        <v/>
      </c>
      <c r="M14" s="266"/>
    </row>
    <row r="15" ht="15.9" customHeight="1" spans="1:13">
      <c r="A15" s="257"/>
      <c r="B15" s="257"/>
      <c r="C15" s="279"/>
      <c r="D15" s="281"/>
      <c r="E15" s="282"/>
      <c r="F15" s="283"/>
      <c r="G15" s="269"/>
      <c r="H15" s="283"/>
      <c r="I15" s="283"/>
      <c r="J15" s="91"/>
      <c r="K15" s="91">
        <f t="shared" si="0"/>
        <v>0</v>
      </c>
      <c r="L15" s="88" t="str">
        <f t="shared" si="1"/>
        <v/>
      </c>
      <c r="M15" s="266"/>
    </row>
    <row r="16" ht="15.9" customHeight="1" spans="1:13">
      <c r="A16" s="257"/>
      <c r="B16" s="257"/>
      <c r="C16" s="279"/>
      <c r="D16" s="281"/>
      <c r="E16" s="282"/>
      <c r="F16" s="283"/>
      <c r="G16" s="269"/>
      <c r="H16" s="283"/>
      <c r="I16" s="283"/>
      <c r="J16" s="91"/>
      <c r="K16" s="91">
        <f t="shared" si="0"/>
        <v>0</v>
      </c>
      <c r="L16" s="88" t="str">
        <f t="shared" si="1"/>
        <v/>
      </c>
      <c r="M16" s="266"/>
    </row>
    <row r="17" ht="15.9" customHeight="1" spans="1:13">
      <c r="A17" s="257"/>
      <c r="B17" s="257"/>
      <c r="C17" s="279"/>
      <c r="D17" s="281"/>
      <c r="E17" s="282"/>
      <c r="F17" s="283"/>
      <c r="G17" s="269"/>
      <c r="H17" s="283"/>
      <c r="I17" s="283"/>
      <c r="J17" s="91"/>
      <c r="K17" s="91">
        <f t="shared" si="0"/>
        <v>0</v>
      </c>
      <c r="L17" s="88" t="str">
        <f t="shared" si="1"/>
        <v/>
      </c>
      <c r="M17" s="266"/>
    </row>
    <row r="18" ht="15.9" customHeight="1" spans="1:13">
      <c r="A18" s="257"/>
      <c r="B18" s="257"/>
      <c r="C18" s="279"/>
      <c r="D18" s="281"/>
      <c r="E18" s="282"/>
      <c r="F18" s="283"/>
      <c r="G18" s="269"/>
      <c r="H18" s="283"/>
      <c r="I18" s="283"/>
      <c r="J18" s="91"/>
      <c r="K18" s="91">
        <f t="shared" si="0"/>
        <v>0</v>
      </c>
      <c r="L18" s="88" t="str">
        <f t="shared" si="1"/>
        <v/>
      </c>
      <c r="M18" s="266"/>
    </row>
    <row r="19" ht="15.9" customHeight="1" spans="1:13">
      <c r="A19" s="257"/>
      <c r="B19" s="257"/>
      <c r="C19" s="279"/>
      <c r="D19" s="281"/>
      <c r="E19" s="282"/>
      <c r="F19" s="283"/>
      <c r="G19" s="269"/>
      <c r="H19" s="283"/>
      <c r="I19" s="283"/>
      <c r="J19" s="91"/>
      <c r="K19" s="91">
        <f t="shared" si="0"/>
        <v>0</v>
      </c>
      <c r="L19" s="88" t="str">
        <f t="shared" si="1"/>
        <v/>
      </c>
      <c r="M19" s="266"/>
    </row>
    <row r="20" ht="15.9" customHeight="1" spans="1:13">
      <c r="A20" s="257"/>
      <c r="B20" s="257"/>
      <c r="C20" s="279"/>
      <c r="D20" s="281"/>
      <c r="E20" s="282"/>
      <c r="F20" s="283"/>
      <c r="G20" s="269"/>
      <c r="H20" s="283"/>
      <c r="I20" s="283"/>
      <c r="J20" s="91"/>
      <c r="K20" s="91">
        <f t="shared" si="0"/>
        <v>0</v>
      </c>
      <c r="L20" s="88" t="str">
        <f t="shared" si="1"/>
        <v/>
      </c>
      <c r="M20" s="266"/>
    </row>
    <row r="21" ht="15.9" customHeight="1" spans="1:13">
      <c r="A21" s="257"/>
      <c r="B21" s="257"/>
      <c r="C21" s="279"/>
      <c r="D21" s="281"/>
      <c r="E21" s="282"/>
      <c r="F21" s="283"/>
      <c r="G21" s="269"/>
      <c r="H21" s="283"/>
      <c r="I21" s="283"/>
      <c r="J21" s="91"/>
      <c r="K21" s="91">
        <f t="shared" si="0"/>
        <v>0</v>
      </c>
      <c r="L21" s="88" t="str">
        <f t="shared" si="1"/>
        <v/>
      </c>
      <c r="M21" s="266"/>
    </row>
    <row r="22" ht="15.9" customHeight="1" spans="1:13">
      <c r="A22" s="257"/>
      <c r="B22" s="257"/>
      <c r="C22" s="279"/>
      <c r="D22" s="281"/>
      <c r="E22" s="282"/>
      <c r="F22" s="283"/>
      <c r="G22" s="269"/>
      <c r="H22" s="283"/>
      <c r="I22" s="283"/>
      <c r="J22" s="91"/>
      <c r="K22" s="91">
        <f t="shared" si="0"/>
        <v>0</v>
      </c>
      <c r="L22" s="88" t="str">
        <f t="shared" si="1"/>
        <v/>
      </c>
      <c r="M22" s="266"/>
    </row>
    <row r="23" ht="15.9" customHeight="1" spans="1:13">
      <c r="A23" s="257"/>
      <c r="B23" s="257"/>
      <c r="C23" s="279"/>
      <c r="D23" s="281"/>
      <c r="E23" s="282"/>
      <c r="F23" s="283"/>
      <c r="G23" s="269"/>
      <c r="H23" s="283"/>
      <c r="I23" s="283"/>
      <c r="J23" s="91"/>
      <c r="K23" s="91">
        <f t="shared" si="0"/>
        <v>0</v>
      </c>
      <c r="L23" s="88" t="str">
        <f t="shared" si="1"/>
        <v/>
      </c>
      <c r="M23" s="266"/>
    </row>
    <row r="24" ht="15.9" customHeight="1" spans="1:13">
      <c r="A24" s="257"/>
      <c r="B24" s="257"/>
      <c r="C24" s="279"/>
      <c r="D24" s="281"/>
      <c r="E24" s="282"/>
      <c r="F24" s="283"/>
      <c r="G24" s="269"/>
      <c r="H24" s="283"/>
      <c r="I24" s="283"/>
      <c r="J24" s="91"/>
      <c r="K24" s="91">
        <f t="shared" si="0"/>
        <v>0</v>
      </c>
      <c r="L24" s="88" t="str">
        <f t="shared" si="1"/>
        <v/>
      </c>
      <c r="M24" s="266"/>
    </row>
    <row r="25" ht="15.9" customHeight="1" spans="1:13">
      <c r="A25" s="257"/>
      <c r="B25" s="257"/>
      <c r="C25" s="279"/>
      <c r="D25" s="281"/>
      <c r="E25" s="282"/>
      <c r="F25" s="283"/>
      <c r="G25" s="269"/>
      <c r="H25" s="283"/>
      <c r="I25" s="283"/>
      <c r="J25" s="91"/>
      <c r="K25" s="91">
        <f t="shared" si="0"/>
        <v>0</v>
      </c>
      <c r="L25" s="88" t="str">
        <f t="shared" si="1"/>
        <v/>
      </c>
      <c r="M25" s="266"/>
    </row>
    <row r="26" ht="15.9" customHeight="1" spans="1:13">
      <c r="A26" s="257"/>
      <c r="B26" s="257"/>
      <c r="C26" s="279"/>
      <c r="D26" s="281"/>
      <c r="E26" s="282"/>
      <c r="F26" s="283"/>
      <c r="G26" s="269"/>
      <c r="H26" s="283"/>
      <c r="I26" s="283"/>
      <c r="J26" s="91"/>
      <c r="K26" s="91">
        <f t="shared" si="0"/>
        <v>0</v>
      </c>
      <c r="L26" s="88" t="str">
        <f t="shared" si="1"/>
        <v/>
      </c>
      <c r="M26" s="266"/>
    </row>
    <row r="27" ht="15.9" customHeight="1" spans="1:13">
      <c r="A27" s="257"/>
      <c r="B27" s="257"/>
      <c r="C27" s="279"/>
      <c r="D27" s="281"/>
      <c r="E27" s="282"/>
      <c r="F27" s="283"/>
      <c r="G27" s="269"/>
      <c r="H27" s="283"/>
      <c r="I27" s="283"/>
      <c r="J27" s="91"/>
      <c r="K27" s="91">
        <f t="shared" si="0"/>
        <v>0</v>
      </c>
      <c r="L27" s="88" t="str">
        <f t="shared" si="1"/>
        <v/>
      </c>
      <c r="M27" s="266"/>
    </row>
    <row r="28" ht="15.9" customHeight="1" spans="1:13">
      <c r="A28" s="260"/>
      <c r="B28" s="260"/>
      <c r="C28" s="266"/>
      <c r="D28" s="146"/>
      <c r="E28" s="282"/>
      <c r="F28" s="283"/>
      <c r="G28" s="269"/>
      <c r="H28" s="283"/>
      <c r="I28" s="283"/>
      <c r="J28" s="91"/>
      <c r="K28" s="91">
        <f t="shared" si="0"/>
        <v>0</v>
      </c>
      <c r="L28" s="88" t="str">
        <f t="shared" si="1"/>
        <v/>
      </c>
      <c r="M28" s="266"/>
    </row>
    <row r="29" ht="15.9" customHeight="1" spans="1:13">
      <c r="A29" s="262" t="s">
        <v>471</v>
      </c>
      <c r="B29" s="274"/>
      <c r="C29" s="263"/>
      <c r="D29" s="146"/>
      <c r="E29" s="283"/>
      <c r="F29" s="283"/>
      <c r="G29" s="91">
        <f>SUM(G7:G28)</f>
        <v>0</v>
      </c>
      <c r="H29" s="283"/>
      <c r="I29" s="283"/>
      <c r="J29" s="91">
        <f>SUM(J7:J28)</f>
        <v>0</v>
      </c>
      <c r="K29" s="91">
        <f>SUM(K7:K28)</f>
        <v>0</v>
      </c>
      <c r="L29" s="88" t="str">
        <f t="shared" si="1"/>
        <v/>
      </c>
      <c r="M29" s="266"/>
    </row>
    <row r="30" s="13" customFormat="1" ht="15.9" customHeight="1" spans="1:11">
      <c r="A30" s="34" t="str">
        <f>CONCATENATE("被评估单位填表人：",基本情况!$D$9)</f>
        <v>被评估单位填表人：</v>
      </c>
      <c r="B30" s="34"/>
      <c r="C30" s="35"/>
      <c r="D30" s="35"/>
      <c r="E30" s="35"/>
      <c r="G30" s="65"/>
      <c r="H30" s="48"/>
      <c r="I30" s="48"/>
      <c r="J30" s="145" t="str">
        <f>CONCATENATE("资产评估专业人员：",基本情况!$B$10)</f>
        <v>资产评估专业人员：</v>
      </c>
      <c r="K30" s="48"/>
    </row>
    <row r="31" s="13" customFormat="1" ht="15.9" customHeight="1" spans="1:2">
      <c r="A31" s="37" t="str">
        <f>基本情况!$A$7&amp;基本情况!$B$7</f>
        <v>填表日期：2024年9月13日</v>
      </c>
      <c r="B31" s="37"/>
    </row>
  </sheetData>
  <mergeCells count="13">
    <mergeCell ref="A1:M1"/>
    <mergeCell ref="A2:M2"/>
    <mergeCell ref="E5:G5"/>
    <mergeCell ref="I5:J5"/>
    <mergeCell ref="A29:C29"/>
    <mergeCell ref="A5:A6"/>
    <mergeCell ref="B5:B6"/>
    <mergeCell ref="C5:C6"/>
    <mergeCell ref="D5:D6"/>
    <mergeCell ref="H5:H6"/>
    <mergeCell ref="K5:K6"/>
    <mergeCell ref="L5:L6"/>
    <mergeCell ref="M5:M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90" zoomScaleNormal="90" topLeftCell="A10" workbookViewId="0">
      <selection activeCell="A1" sqref="A1:P1"/>
    </sheetView>
  </sheetViews>
  <sheetFormatPr defaultColWidth="9" defaultRowHeight="15.75" customHeight="1"/>
  <cols>
    <col min="1" max="1" width="5.66666666666667" style="21" customWidth="1"/>
    <col min="2" max="2" width="8.66666666666667" style="21" customWidth="1"/>
    <col min="3" max="3" width="8.66666666666667" style="14" customWidth="1"/>
    <col min="4" max="4" width="5.58333333333333" style="14" customWidth="1"/>
    <col min="5" max="5" width="8.58333333333333" style="14" customWidth="1"/>
    <col min="6" max="6" width="7.5" style="14" customWidth="1"/>
    <col min="7" max="8" width="8.58333333333333" style="289" customWidth="1"/>
    <col min="9" max="9" width="12.5833333333333" style="289" customWidth="1"/>
    <col min="10" max="11" width="8.58333333333333" style="14" customWidth="1"/>
    <col min="12" max="12" width="12.5833333333333" style="14" customWidth="1"/>
    <col min="13" max="13" width="10.5833333333333" style="14" customWidth="1"/>
    <col min="14" max="14" width="8.58333333333333" style="14" customWidth="1"/>
    <col min="15" max="15" width="7.66666666666667" style="14" customWidth="1"/>
    <col min="16" max="16384" width="9" style="14"/>
  </cols>
  <sheetData>
    <row r="1" s="11" customFormat="1" ht="30" customHeight="1" spans="1:15">
      <c r="A1" s="15" t="s">
        <v>611</v>
      </c>
      <c r="B1" s="15"/>
      <c r="C1" s="15"/>
      <c r="D1" s="15"/>
      <c r="E1" s="15"/>
      <c r="F1" s="15"/>
      <c r="G1" s="15"/>
      <c r="H1" s="15"/>
      <c r="I1" s="15"/>
      <c r="J1" s="15"/>
      <c r="K1" s="15"/>
      <c r="L1" s="15"/>
      <c r="M1" s="15"/>
      <c r="N1" s="15"/>
      <c r="O1" s="15"/>
    </row>
    <row r="2" ht="14.5" customHeight="1" spans="1:15">
      <c r="A2" s="16" t="str">
        <f>基本情况!A4&amp;基本情况!B4</f>
        <v>评估基准日：2024年9月13日</v>
      </c>
      <c r="B2" s="16"/>
      <c r="C2" s="16"/>
      <c r="D2" s="16"/>
      <c r="E2" s="16"/>
      <c r="F2" s="16"/>
      <c r="G2" s="16"/>
      <c r="H2" s="16"/>
      <c r="I2" s="16"/>
      <c r="J2" s="16"/>
      <c r="K2" s="16"/>
      <c r="L2" s="16"/>
      <c r="M2" s="16"/>
      <c r="N2" s="16"/>
      <c r="O2" s="16"/>
    </row>
    <row r="3" customHeight="1" spans="1:15">
      <c r="A3" s="16"/>
      <c r="B3" s="16"/>
      <c r="C3" s="16"/>
      <c r="D3" s="16"/>
      <c r="E3" s="16"/>
      <c r="F3" s="16"/>
      <c r="G3" s="16"/>
      <c r="H3" s="16"/>
      <c r="I3" s="16"/>
      <c r="J3" s="16"/>
      <c r="K3" s="16"/>
      <c r="L3" s="16"/>
      <c r="M3" s="16"/>
      <c r="N3" s="16"/>
      <c r="O3" s="17" t="s">
        <v>612</v>
      </c>
    </row>
    <row r="4" customHeight="1" spans="1:15">
      <c r="A4" s="94" t="str">
        <f>基本情况!A6&amp;基本情况!B6</f>
        <v>被评估单位：海南省农垦五指山茶业集团股份有限公司定安农产品加工厂</v>
      </c>
      <c r="B4" s="94"/>
      <c r="O4" s="42" t="s">
        <v>377</v>
      </c>
    </row>
    <row r="5" s="21" customFormat="1" ht="15" customHeight="1" spans="1:15">
      <c r="A5" s="28" t="s">
        <v>378</v>
      </c>
      <c r="B5" s="142" t="s">
        <v>603</v>
      </c>
      <c r="C5" s="28" t="s">
        <v>604</v>
      </c>
      <c r="D5" s="132" t="s">
        <v>613</v>
      </c>
      <c r="E5" s="132" t="s">
        <v>614</v>
      </c>
      <c r="F5" s="132" t="s">
        <v>615</v>
      </c>
      <c r="G5" s="28" t="s">
        <v>380</v>
      </c>
      <c r="H5" s="28"/>
      <c r="I5" s="28"/>
      <c r="J5" s="142" t="s">
        <v>606</v>
      </c>
      <c r="K5" s="125" t="s">
        <v>381</v>
      </c>
      <c r="L5" s="32"/>
      <c r="M5" s="142" t="s">
        <v>382</v>
      </c>
      <c r="N5" s="28" t="s">
        <v>383</v>
      </c>
      <c r="O5" s="28" t="s">
        <v>464</v>
      </c>
    </row>
    <row r="6" s="21" customFormat="1" ht="15" customHeight="1" spans="1:15">
      <c r="A6" s="28"/>
      <c r="B6" s="144"/>
      <c r="C6" s="28"/>
      <c r="D6" s="135"/>
      <c r="E6" s="135"/>
      <c r="F6" s="135"/>
      <c r="G6" s="28" t="s">
        <v>607</v>
      </c>
      <c r="H6" s="28" t="s">
        <v>608</v>
      </c>
      <c r="I6" s="28" t="s">
        <v>609</v>
      </c>
      <c r="J6" s="144"/>
      <c r="K6" s="32" t="s">
        <v>610</v>
      </c>
      <c r="L6" s="28" t="s">
        <v>609</v>
      </c>
      <c r="M6" s="144"/>
      <c r="N6" s="28"/>
      <c r="O6" s="28"/>
    </row>
    <row r="7" s="287" customFormat="1" ht="15.9" customHeight="1" spans="1:15">
      <c r="A7" s="257">
        <v>1</v>
      </c>
      <c r="B7" s="257"/>
      <c r="C7" s="279"/>
      <c r="D7" s="281"/>
      <c r="E7" s="281"/>
      <c r="F7" s="281"/>
      <c r="G7" s="268"/>
      <c r="H7" s="273"/>
      <c r="I7" s="269"/>
      <c r="J7" s="273"/>
      <c r="K7" s="273"/>
      <c r="L7" s="91"/>
      <c r="M7" s="91">
        <f>L7-I7</f>
        <v>0</v>
      </c>
      <c r="N7" s="88" t="str">
        <f>IF(OR(I7=0,I7=""),"",ROUND((M7)/I7*100,2))</f>
        <v/>
      </c>
      <c r="O7" s="266"/>
    </row>
    <row r="8" ht="15.9" customHeight="1" spans="1:15">
      <c r="A8" s="257"/>
      <c r="B8" s="257"/>
      <c r="C8" s="89"/>
      <c r="D8" s="146"/>
      <c r="E8" s="266"/>
      <c r="F8" s="146"/>
      <c r="G8" s="268"/>
      <c r="H8" s="273"/>
      <c r="I8" s="269"/>
      <c r="J8" s="273"/>
      <c r="K8" s="273"/>
      <c r="L8" s="91"/>
      <c r="M8" s="91">
        <f t="shared" ref="M8:M29" si="0">L8-I8</f>
        <v>0</v>
      </c>
      <c r="N8" s="88" t="str">
        <f t="shared" ref="N8:N30" si="1">IF(OR(I8=0,I8=""),"",ROUND((M8)/I8*100,2))</f>
        <v/>
      </c>
      <c r="O8" s="266"/>
    </row>
    <row r="9" ht="15.9" customHeight="1" spans="1:15">
      <c r="A9" s="257"/>
      <c r="B9" s="257"/>
      <c r="C9" s="89"/>
      <c r="D9" s="146"/>
      <c r="E9" s="266"/>
      <c r="F9" s="146"/>
      <c r="G9" s="268"/>
      <c r="H9" s="273"/>
      <c r="I9" s="269"/>
      <c r="J9" s="273"/>
      <c r="K9" s="273"/>
      <c r="L9" s="91"/>
      <c r="M9" s="91">
        <f t="shared" si="0"/>
        <v>0</v>
      </c>
      <c r="N9" s="88" t="str">
        <f t="shared" si="1"/>
        <v/>
      </c>
      <c r="O9" s="266"/>
    </row>
    <row r="10" ht="15.9" customHeight="1" spans="1:15">
      <c r="A10" s="257"/>
      <c r="B10" s="257"/>
      <c r="C10" s="89"/>
      <c r="D10" s="146"/>
      <c r="E10" s="266"/>
      <c r="F10" s="146"/>
      <c r="G10" s="268"/>
      <c r="H10" s="273"/>
      <c r="I10" s="269"/>
      <c r="J10" s="273"/>
      <c r="K10" s="273"/>
      <c r="L10" s="91"/>
      <c r="M10" s="91">
        <f t="shared" si="0"/>
        <v>0</v>
      </c>
      <c r="N10" s="88" t="str">
        <f t="shared" si="1"/>
        <v/>
      </c>
      <c r="O10" s="266"/>
    </row>
    <row r="11" ht="15.9" customHeight="1" spans="1:15">
      <c r="A11" s="257"/>
      <c r="B11" s="257"/>
      <c r="C11" s="89"/>
      <c r="D11" s="146"/>
      <c r="E11" s="266"/>
      <c r="F11" s="146"/>
      <c r="G11" s="268"/>
      <c r="H11" s="273"/>
      <c r="I11" s="269"/>
      <c r="J11" s="273"/>
      <c r="K11" s="273"/>
      <c r="L11" s="91"/>
      <c r="M11" s="91">
        <f t="shared" si="0"/>
        <v>0</v>
      </c>
      <c r="N11" s="88" t="str">
        <f t="shared" si="1"/>
        <v/>
      </c>
      <c r="O11" s="266"/>
    </row>
    <row r="12" ht="15.9" customHeight="1" spans="1:15">
      <c r="A12" s="257"/>
      <c r="B12" s="257"/>
      <c r="C12" s="89"/>
      <c r="D12" s="146"/>
      <c r="E12" s="266"/>
      <c r="F12" s="146"/>
      <c r="G12" s="268"/>
      <c r="H12" s="273"/>
      <c r="I12" s="269"/>
      <c r="J12" s="273"/>
      <c r="K12" s="273"/>
      <c r="L12" s="91"/>
      <c r="M12" s="91">
        <f t="shared" si="0"/>
        <v>0</v>
      </c>
      <c r="N12" s="88" t="str">
        <f t="shared" si="1"/>
        <v/>
      </c>
      <c r="O12" s="266"/>
    </row>
    <row r="13" ht="15.9" customHeight="1" spans="1:15">
      <c r="A13" s="257"/>
      <c r="B13" s="257"/>
      <c r="C13" s="89"/>
      <c r="D13" s="146"/>
      <c r="E13" s="266"/>
      <c r="F13" s="146"/>
      <c r="G13" s="268"/>
      <c r="H13" s="273"/>
      <c r="I13" s="269"/>
      <c r="J13" s="273"/>
      <c r="K13" s="273"/>
      <c r="L13" s="91"/>
      <c r="M13" s="91">
        <f t="shared" si="0"/>
        <v>0</v>
      </c>
      <c r="N13" s="88" t="str">
        <f t="shared" si="1"/>
        <v/>
      </c>
      <c r="O13" s="266"/>
    </row>
    <row r="14" ht="15.9" customHeight="1" spans="1:15">
      <c r="A14" s="257"/>
      <c r="B14" s="257"/>
      <c r="C14" s="89"/>
      <c r="D14" s="146"/>
      <c r="E14" s="266"/>
      <c r="F14" s="146"/>
      <c r="G14" s="268"/>
      <c r="H14" s="273"/>
      <c r="I14" s="269"/>
      <c r="J14" s="273"/>
      <c r="K14" s="273"/>
      <c r="L14" s="91"/>
      <c r="M14" s="91">
        <f t="shared" si="0"/>
        <v>0</v>
      </c>
      <c r="N14" s="88" t="str">
        <f t="shared" si="1"/>
        <v/>
      </c>
      <c r="O14" s="266"/>
    </row>
    <row r="15" ht="15.9" customHeight="1" spans="1:15">
      <c r="A15" s="257"/>
      <c r="B15" s="257"/>
      <c r="C15" s="89"/>
      <c r="D15" s="146"/>
      <c r="E15" s="266"/>
      <c r="F15" s="146"/>
      <c r="G15" s="268"/>
      <c r="H15" s="273"/>
      <c r="I15" s="269"/>
      <c r="J15" s="273"/>
      <c r="K15" s="273"/>
      <c r="L15" s="91"/>
      <c r="M15" s="91">
        <f t="shared" si="0"/>
        <v>0</v>
      </c>
      <c r="N15" s="88" t="str">
        <f t="shared" si="1"/>
        <v/>
      </c>
      <c r="O15" s="266"/>
    </row>
    <row r="16" ht="15.9" customHeight="1" spans="1:15">
      <c r="A16" s="257"/>
      <c r="B16" s="257"/>
      <c r="C16" s="89"/>
      <c r="D16" s="146"/>
      <c r="E16" s="266"/>
      <c r="F16" s="146"/>
      <c r="G16" s="268"/>
      <c r="H16" s="273"/>
      <c r="I16" s="269"/>
      <c r="J16" s="273"/>
      <c r="K16" s="273"/>
      <c r="L16" s="91"/>
      <c r="M16" s="91">
        <f t="shared" si="0"/>
        <v>0</v>
      </c>
      <c r="N16" s="88" t="str">
        <f t="shared" si="1"/>
        <v/>
      </c>
      <c r="O16" s="266"/>
    </row>
    <row r="17" ht="15.9" customHeight="1" spans="1:15">
      <c r="A17" s="257"/>
      <c r="B17" s="257"/>
      <c r="C17" s="89"/>
      <c r="D17" s="146"/>
      <c r="E17" s="266"/>
      <c r="F17" s="146"/>
      <c r="G17" s="268"/>
      <c r="H17" s="273"/>
      <c r="I17" s="269"/>
      <c r="J17" s="273"/>
      <c r="K17" s="273"/>
      <c r="L17" s="91"/>
      <c r="M17" s="91">
        <f t="shared" si="0"/>
        <v>0</v>
      </c>
      <c r="N17" s="88" t="str">
        <f t="shared" si="1"/>
        <v/>
      </c>
      <c r="O17" s="266"/>
    </row>
    <row r="18" ht="15.9" customHeight="1" spans="1:15">
      <c r="A18" s="257"/>
      <c r="B18" s="257"/>
      <c r="C18" s="89"/>
      <c r="D18" s="146"/>
      <c r="E18" s="266"/>
      <c r="F18" s="146"/>
      <c r="G18" s="268"/>
      <c r="H18" s="273"/>
      <c r="I18" s="269"/>
      <c r="J18" s="273"/>
      <c r="K18" s="273"/>
      <c r="L18" s="91"/>
      <c r="M18" s="91">
        <f t="shared" si="0"/>
        <v>0</v>
      </c>
      <c r="N18" s="88" t="str">
        <f t="shared" si="1"/>
        <v/>
      </c>
      <c r="O18" s="266"/>
    </row>
    <row r="19" ht="15.9" customHeight="1" spans="1:15">
      <c r="A19" s="257"/>
      <c r="B19" s="257"/>
      <c r="C19" s="89"/>
      <c r="D19" s="146"/>
      <c r="E19" s="266"/>
      <c r="F19" s="146"/>
      <c r="G19" s="268"/>
      <c r="H19" s="273"/>
      <c r="I19" s="269"/>
      <c r="J19" s="273"/>
      <c r="K19" s="273"/>
      <c r="L19" s="91"/>
      <c r="M19" s="91">
        <f t="shared" si="0"/>
        <v>0</v>
      </c>
      <c r="N19" s="88" t="str">
        <f t="shared" si="1"/>
        <v/>
      </c>
      <c r="O19" s="266"/>
    </row>
    <row r="20" ht="15.9" customHeight="1" spans="1:15">
      <c r="A20" s="257"/>
      <c r="B20" s="257"/>
      <c r="C20" s="89"/>
      <c r="D20" s="146"/>
      <c r="E20" s="266"/>
      <c r="F20" s="146"/>
      <c r="G20" s="268"/>
      <c r="H20" s="273"/>
      <c r="I20" s="269"/>
      <c r="J20" s="273"/>
      <c r="K20" s="273"/>
      <c r="L20" s="91"/>
      <c r="M20" s="91">
        <f t="shared" si="0"/>
        <v>0</v>
      </c>
      <c r="N20" s="88" t="str">
        <f t="shared" si="1"/>
        <v/>
      </c>
      <c r="O20" s="266"/>
    </row>
    <row r="21" ht="15.9" customHeight="1" spans="1:15">
      <c r="A21" s="257"/>
      <c r="B21" s="257"/>
      <c r="C21" s="89"/>
      <c r="D21" s="146"/>
      <c r="E21" s="266"/>
      <c r="F21" s="146"/>
      <c r="G21" s="268"/>
      <c r="H21" s="273"/>
      <c r="I21" s="269"/>
      <c r="J21" s="273"/>
      <c r="K21" s="273"/>
      <c r="L21" s="91"/>
      <c r="M21" s="91">
        <f t="shared" si="0"/>
        <v>0</v>
      </c>
      <c r="N21" s="88" t="str">
        <f t="shared" si="1"/>
        <v/>
      </c>
      <c r="O21" s="266"/>
    </row>
    <row r="22" ht="15.9" customHeight="1" spans="1:15">
      <c r="A22" s="257"/>
      <c r="B22" s="257"/>
      <c r="C22" s="89"/>
      <c r="D22" s="146"/>
      <c r="E22" s="266"/>
      <c r="F22" s="146"/>
      <c r="G22" s="268"/>
      <c r="H22" s="273"/>
      <c r="I22" s="269"/>
      <c r="J22" s="273"/>
      <c r="K22" s="273"/>
      <c r="L22" s="91"/>
      <c r="M22" s="91">
        <f t="shared" si="0"/>
        <v>0</v>
      </c>
      <c r="N22" s="88" t="str">
        <f t="shared" si="1"/>
        <v/>
      </c>
      <c r="O22" s="266"/>
    </row>
    <row r="23" ht="15.9" customHeight="1" spans="1:15">
      <c r="A23" s="257"/>
      <c r="B23" s="257"/>
      <c r="C23" s="89"/>
      <c r="D23" s="146"/>
      <c r="E23" s="266"/>
      <c r="F23" s="146"/>
      <c r="G23" s="268"/>
      <c r="H23" s="273"/>
      <c r="I23" s="269"/>
      <c r="J23" s="273"/>
      <c r="K23" s="273"/>
      <c r="L23" s="91"/>
      <c r="M23" s="91">
        <f t="shared" si="0"/>
        <v>0</v>
      </c>
      <c r="N23" s="88" t="str">
        <f t="shared" si="1"/>
        <v/>
      </c>
      <c r="O23" s="266"/>
    </row>
    <row r="24" ht="15.9" customHeight="1" spans="1:15">
      <c r="A24" s="257"/>
      <c r="B24" s="257"/>
      <c r="C24" s="89"/>
      <c r="D24" s="146"/>
      <c r="E24" s="266"/>
      <c r="F24" s="146"/>
      <c r="G24" s="268"/>
      <c r="H24" s="273"/>
      <c r="I24" s="269"/>
      <c r="J24" s="273"/>
      <c r="K24" s="273"/>
      <c r="L24" s="91"/>
      <c r="M24" s="91">
        <f t="shared" si="0"/>
        <v>0</v>
      </c>
      <c r="N24" s="88" t="str">
        <f t="shared" si="1"/>
        <v/>
      </c>
      <c r="O24" s="266"/>
    </row>
    <row r="25" ht="15.9" customHeight="1" spans="1:15">
      <c r="A25" s="257"/>
      <c r="B25" s="257"/>
      <c r="C25" s="89"/>
      <c r="D25" s="146"/>
      <c r="E25" s="266"/>
      <c r="F25" s="146"/>
      <c r="G25" s="268"/>
      <c r="H25" s="273"/>
      <c r="I25" s="269"/>
      <c r="J25" s="273"/>
      <c r="K25" s="273"/>
      <c r="L25" s="91"/>
      <c r="M25" s="91">
        <f t="shared" si="0"/>
        <v>0</v>
      </c>
      <c r="N25" s="88" t="str">
        <f t="shared" si="1"/>
        <v/>
      </c>
      <c r="O25" s="266"/>
    </row>
    <row r="26" ht="15.9" customHeight="1" spans="1:15">
      <c r="A26" s="257"/>
      <c r="B26" s="257"/>
      <c r="C26" s="89"/>
      <c r="D26" s="146"/>
      <c r="E26" s="266"/>
      <c r="F26" s="146"/>
      <c r="G26" s="268"/>
      <c r="H26" s="273"/>
      <c r="I26" s="269"/>
      <c r="J26" s="273"/>
      <c r="K26" s="273"/>
      <c r="L26" s="91"/>
      <c r="M26" s="91">
        <f t="shared" si="0"/>
        <v>0</v>
      </c>
      <c r="N26" s="88" t="str">
        <f t="shared" si="1"/>
        <v/>
      </c>
      <c r="O26" s="266"/>
    </row>
    <row r="27" ht="15.9" customHeight="1" spans="1:15">
      <c r="A27" s="257"/>
      <c r="B27" s="257"/>
      <c r="C27" s="89"/>
      <c r="D27" s="146"/>
      <c r="E27" s="266"/>
      <c r="F27" s="146"/>
      <c r="G27" s="268"/>
      <c r="H27" s="273"/>
      <c r="I27" s="269"/>
      <c r="J27" s="273"/>
      <c r="K27" s="273"/>
      <c r="L27" s="91"/>
      <c r="M27" s="91">
        <f t="shared" si="0"/>
        <v>0</v>
      </c>
      <c r="N27" s="88" t="str">
        <f t="shared" si="1"/>
        <v/>
      </c>
      <c r="O27" s="266"/>
    </row>
    <row r="28" ht="15.9" customHeight="1" spans="1:15">
      <c r="A28" s="257"/>
      <c r="B28" s="257"/>
      <c r="C28" s="89"/>
      <c r="D28" s="146"/>
      <c r="E28" s="266"/>
      <c r="F28" s="146"/>
      <c r="G28" s="268"/>
      <c r="H28" s="273"/>
      <c r="I28" s="269"/>
      <c r="J28" s="273"/>
      <c r="K28" s="273"/>
      <c r="L28" s="91"/>
      <c r="M28" s="91">
        <f t="shared" si="0"/>
        <v>0</v>
      </c>
      <c r="N28" s="88" t="str">
        <f t="shared" si="1"/>
        <v/>
      </c>
      <c r="O28" s="266"/>
    </row>
    <row r="29" ht="15.9" customHeight="1" spans="1:15">
      <c r="A29" s="257"/>
      <c r="B29" s="257"/>
      <c r="C29" s="89"/>
      <c r="D29" s="146"/>
      <c r="E29" s="266"/>
      <c r="F29" s="146"/>
      <c r="G29" s="268"/>
      <c r="H29" s="273"/>
      <c r="I29" s="269"/>
      <c r="J29" s="273"/>
      <c r="K29" s="273"/>
      <c r="L29" s="91"/>
      <c r="M29" s="91">
        <f t="shared" si="0"/>
        <v>0</v>
      </c>
      <c r="N29" s="88" t="str">
        <f t="shared" si="1"/>
        <v/>
      </c>
      <c r="O29" s="266"/>
    </row>
    <row r="30" ht="15.9" customHeight="1" spans="1:15">
      <c r="A30" s="262" t="s">
        <v>471</v>
      </c>
      <c r="B30" s="274"/>
      <c r="C30" s="263"/>
      <c r="D30" s="146"/>
      <c r="E30" s="266"/>
      <c r="F30" s="146"/>
      <c r="G30" s="268"/>
      <c r="H30" s="273"/>
      <c r="I30" s="91">
        <f>SUM(I7:I29)</f>
        <v>0</v>
      </c>
      <c r="J30" s="273"/>
      <c r="K30" s="273"/>
      <c r="L30" s="91">
        <f>SUM(L7:L29)</f>
        <v>0</v>
      </c>
      <c r="M30" s="91">
        <f>SUM(M7:M29)</f>
        <v>0</v>
      </c>
      <c r="N30" s="88" t="str">
        <f t="shared" si="1"/>
        <v/>
      </c>
      <c r="O30" s="266"/>
    </row>
    <row r="31" s="13" customFormat="1" ht="15.9" customHeight="1" spans="1:12">
      <c r="A31" s="34" t="str">
        <f>CONCATENATE("被评估单位填表人：",基本情况!$D$9)</f>
        <v>被评估单位填表人：</v>
      </c>
      <c r="B31" s="34"/>
      <c r="C31" s="35"/>
      <c r="D31" s="35"/>
      <c r="E31" s="35"/>
      <c r="F31" s="264"/>
      <c r="H31" s="65"/>
      <c r="I31" s="48"/>
      <c r="J31" s="48"/>
      <c r="K31" s="48"/>
      <c r="L31" s="145" t="str">
        <f>CONCATENATE("资产评估专业人员：",基本情况!$B$10)</f>
        <v>资产评估专业人员：</v>
      </c>
    </row>
    <row r="32" s="13" customFormat="1" ht="15.9" customHeight="1" spans="1:2">
      <c r="A32" s="37" t="str">
        <f>基本情况!$A$7&amp;基本情况!$B$7</f>
        <v>填表日期：2024年9月13日</v>
      </c>
      <c r="B32" s="37"/>
    </row>
    <row r="34" customHeight="1" spans="2:3">
      <c r="B34" s="329" t="s">
        <v>616</v>
      </c>
      <c r="C34" s="330" t="s">
        <v>617</v>
      </c>
    </row>
    <row r="35" customHeight="1" spans="3:3">
      <c r="C35" s="330" t="s">
        <v>618</v>
      </c>
    </row>
  </sheetData>
  <mergeCells count="15">
    <mergeCell ref="A1:O1"/>
    <mergeCell ref="A2:O2"/>
    <mergeCell ref="G5:I5"/>
    <mergeCell ref="K5:L5"/>
    <mergeCell ref="A30:C30"/>
    <mergeCell ref="A5:A6"/>
    <mergeCell ref="B5:B6"/>
    <mergeCell ref="C5:C6"/>
    <mergeCell ref="D5:D6"/>
    <mergeCell ref="E5:E6"/>
    <mergeCell ref="F5:F6"/>
    <mergeCell ref="J5:J6"/>
    <mergeCell ref="M5:M6"/>
    <mergeCell ref="N5:N6"/>
    <mergeCell ref="O5:O6"/>
  </mergeCells>
  <printOptions horizontalCentered="1"/>
  <pageMargins left="0.590551181102362" right="0.590551181102362" top="0.866141732283464" bottom="0.47244094488189" header="1.22047244094488" footer="0.196850393700787"/>
  <pageSetup paperSize="9" scale="96"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M37"/>
  <sheetViews>
    <sheetView zoomScale="90" zoomScaleNormal="90" workbookViewId="0">
      <selection activeCell="A1" sqref="A1:P1"/>
    </sheetView>
  </sheetViews>
  <sheetFormatPr defaultColWidth="9" defaultRowHeight="15.75"/>
  <cols>
    <col min="1" max="1" width="5" customWidth="1"/>
    <col min="13" max="13" width="14.1666666666667" customWidth="1"/>
  </cols>
  <sheetData>
    <row r="1" ht="30" customHeight="1" spans="1:13">
      <c r="A1" s="520" t="s">
        <v>86</v>
      </c>
      <c r="B1" s="520"/>
      <c r="C1" s="520"/>
      <c r="D1" s="520"/>
      <c r="E1" s="520"/>
      <c r="F1" s="520"/>
      <c r="G1" s="520"/>
      <c r="H1" s="520"/>
      <c r="I1" s="520"/>
      <c r="J1" s="520"/>
      <c r="K1" s="520"/>
      <c r="L1" s="520"/>
      <c r="M1" s="520"/>
    </row>
    <row r="2" ht="19.5" spans="1:13">
      <c r="A2" s="521" t="s">
        <v>87</v>
      </c>
      <c r="B2" s="522"/>
      <c r="C2" s="522"/>
      <c r="D2" s="522"/>
      <c r="E2" s="522"/>
      <c r="F2" s="522"/>
      <c r="G2" s="522"/>
      <c r="H2" s="522"/>
      <c r="I2" s="522"/>
      <c r="J2" s="522"/>
      <c r="K2" s="522"/>
      <c r="L2" s="522"/>
      <c r="M2" s="522"/>
    </row>
    <row r="3" s="516" customFormat="1" ht="15" customHeight="1" spans="1:13">
      <c r="A3" s="523" t="s">
        <v>88</v>
      </c>
      <c r="B3" s="524" t="s">
        <v>89</v>
      </c>
      <c r="C3" s="524"/>
      <c r="D3" s="524"/>
      <c r="E3" s="524"/>
      <c r="F3" s="524"/>
      <c r="G3" s="524"/>
      <c r="H3" s="524"/>
      <c r="I3" s="524"/>
      <c r="J3" s="524"/>
      <c r="K3" s="524"/>
      <c r="L3" s="524"/>
      <c r="M3" s="524"/>
    </row>
    <row r="4" s="517" customFormat="1" ht="15" customHeight="1" spans="1:13">
      <c r="A4" s="525"/>
      <c r="B4" s="526"/>
      <c r="C4" s="527"/>
      <c r="D4" s="527"/>
      <c r="E4" s="527"/>
      <c r="F4" s="527"/>
      <c r="G4" s="527"/>
      <c r="H4" s="527"/>
      <c r="I4" s="527"/>
      <c r="J4" s="527"/>
      <c r="K4" s="527"/>
      <c r="L4" s="527"/>
      <c r="M4" s="527"/>
    </row>
    <row r="5" s="516" customFormat="1" ht="15" customHeight="1" spans="1:13">
      <c r="A5" s="523" t="s">
        <v>90</v>
      </c>
      <c r="B5" s="528" t="s">
        <v>91</v>
      </c>
      <c r="C5" s="528"/>
      <c r="D5" s="528"/>
      <c r="E5" s="528"/>
      <c r="F5" s="528"/>
      <c r="G5" s="528"/>
      <c r="H5" s="528"/>
      <c r="I5" s="528"/>
      <c r="J5" s="528"/>
      <c r="K5" s="528"/>
      <c r="L5" s="528"/>
      <c r="M5" s="528"/>
    </row>
    <row r="6" s="517" customFormat="1" ht="15" customHeight="1" spans="1:13">
      <c r="A6" s="523"/>
      <c r="B6" s="529"/>
      <c r="C6" s="529"/>
      <c r="D6" s="529"/>
      <c r="E6" s="529"/>
      <c r="F6" s="529"/>
      <c r="G6" s="529"/>
      <c r="H6" s="529"/>
      <c r="I6" s="529"/>
      <c r="J6" s="529"/>
      <c r="K6" s="529"/>
      <c r="L6" s="529"/>
      <c r="M6" s="529"/>
    </row>
    <row r="7" s="516" customFormat="1" ht="15" customHeight="1" spans="1:13">
      <c r="A7" s="523" t="s">
        <v>92</v>
      </c>
      <c r="B7" s="528" t="s">
        <v>93</v>
      </c>
      <c r="C7" s="528"/>
      <c r="D7" s="528"/>
      <c r="E7" s="528"/>
      <c r="F7" s="528"/>
      <c r="G7" s="528"/>
      <c r="H7" s="528"/>
      <c r="I7" s="528"/>
      <c r="J7" s="528"/>
      <c r="K7" s="528"/>
      <c r="L7" s="528"/>
      <c r="M7" s="528"/>
    </row>
    <row r="8" s="516" customFormat="1" ht="15" customHeight="1" spans="1:13">
      <c r="A8" s="523"/>
      <c r="B8" s="528" t="s">
        <v>94</v>
      </c>
      <c r="C8" s="528"/>
      <c r="D8" s="528"/>
      <c r="E8" s="528"/>
      <c r="F8" s="528"/>
      <c r="G8" s="528"/>
      <c r="H8" s="528"/>
      <c r="I8" s="528"/>
      <c r="J8" s="528"/>
      <c r="K8" s="528"/>
      <c r="L8" s="528"/>
      <c r="M8" s="528"/>
    </row>
    <row r="9" s="516" customFormat="1" ht="15" customHeight="1" spans="1:13">
      <c r="A9" s="523"/>
      <c r="B9" s="530"/>
      <c r="C9" s="530"/>
      <c r="D9" s="530"/>
      <c r="E9" s="530"/>
      <c r="F9" s="530"/>
      <c r="G9" s="530"/>
      <c r="H9" s="530"/>
      <c r="I9" s="530"/>
      <c r="J9" s="530"/>
      <c r="K9" s="530"/>
      <c r="L9" s="529"/>
      <c r="M9" s="529"/>
    </row>
    <row r="10" s="517" customFormat="1" ht="15" customHeight="1" spans="1:13">
      <c r="A10" s="523" t="s">
        <v>95</v>
      </c>
      <c r="B10" s="528" t="s">
        <v>96</v>
      </c>
      <c r="C10" s="528"/>
      <c r="D10" s="528"/>
      <c r="E10" s="528"/>
      <c r="F10" s="528"/>
      <c r="G10" s="528"/>
      <c r="H10" s="528"/>
      <c r="I10" s="528"/>
      <c r="J10" s="528"/>
      <c r="K10" s="528"/>
      <c r="L10" s="528"/>
      <c r="M10" s="528"/>
    </row>
    <row r="11" s="516" customFormat="1" ht="15" customHeight="1" spans="1:13">
      <c r="A11" s="523"/>
      <c r="B11" s="529"/>
      <c r="C11" s="529"/>
      <c r="D11" s="529"/>
      <c r="E11" s="529"/>
      <c r="F11" s="529"/>
      <c r="G11" s="529"/>
      <c r="H11" s="529"/>
      <c r="I11" s="529"/>
      <c r="J11" s="529"/>
      <c r="K11" s="529"/>
      <c r="L11" s="529"/>
      <c r="M11" s="529"/>
    </row>
    <row r="12" s="516" customFormat="1" ht="15" customHeight="1" spans="1:13">
      <c r="A12" s="523" t="s">
        <v>97</v>
      </c>
      <c r="B12" s="528" t="s">
        <v>98</v>
      </c>
      <c r="C12" s="528"/>
      <c r="D12" s="528"/>
      <c r="E12" s="528"/>
      <c r="F12" s="528"/>
      <c r="G12" s="528"/>
      <c r="H12" s="528"/>
      <c r="I12" s="528"/>
      <c r="J12" s="528"/>
      <c r="K12" s="528"/>
      <c r="L12" s="528"/>
      <c r="M12" s="528"/>
    </row>
    <row r="13" s="516" customFormat="1" ht="15" customHeight="1" spans="1:13">
      <c r="A13" s="523"/>
      <c r="B13" s="529"/>
      <c r="C13" s="529"/>
      <c r="D13" s="529"/>
      <c r="E13" s="529"/>
      <c r="F13" s="529"/>
      <c r="G13" s="529"/>
      <c r="H13" s="529"/>
      <c r="I13" s="529"/>
      <c r="J13" s="529"/>
      <c r="K13" s="529"/>
      <c r="L13" s="529"/>
      <c r="M13" s="529"/>
    </row>
    <row r="14" s="517" customFormat="1" ht="15" customHeight="1" spans="1:13">
      <c r="A14" s="523" t="s">
        <v>99</v>
      </c>
      <c r="B14" s="528" t="s">
        <v>100</v>
      </c>
      <c r="C14" s="528"/>
      <c r="D14" s="528"/>
      <c r="E14" s="528"/>
      <c r="F14" s="528"/>
      <c r="G14" s="528"/>
      <c r="H14" s="528"/>
      <c r="I14" s="528"/>
      <c r="J14" s="528"/>
      <c r="K14" s="528"/>
      <c r="L14" s="528"/>
      <c r="M14" s="528"/>
    </row>
    <row r="15" s="516" customFormat="1" ht="15" customHeight="1" spans="1:13">
      <c r="A15" s="523"/>
      <c r="B15" s="531" t="s">
        <v>101</v>
      </c>
      <c r="C15" s="531"/>
      <c r="D15" s="531"/>
      <c r="E15" s="531"/>
      <c r="F15" s="531"/>
      <c r="G15" s="531"/>
      <c r="H15" s="531"/>
      <c r="I15" s="529"/>
      <c r="J15" s="529"/>
      <c r="K15" s="529"/>
      <c r="L15" s="529"/>
      <c r="M15" s="529"/>
    </row>
    <row r="16" s="517" customFormat="1" ht="15" customHeight="1" spans="1:13">
      <c r="A16" s="523"/>
      <c r="B16" s="528" t="s">
        <v>102</v>
      </c>
      <c r="C16" s="528"/>
      <c r="D16" s="528"/>
      <c r="E16" s="528"/>
      <c r="F16" s="528"/>
      <c r="G16" s="528"/>
      <c r="H16" s="528"/>
      <c r="I16" s="529"/>
      <c r="J16" s="529"/>
      <c r="K16" s="529"/>
      <c r="L16" s="529"/>
      <c r="M16" s="529"/>
    </row>
    <row r="17" s="516" customFormat="1" ht="15" customHeight="1" spans="1:13">
      <c r="A17" s="523"/>
      <c r="B17" s="528" t="s">
        <v>103</v>
      </c>
      <c r="C17" s="528"/>
      <c r="D17" s="528"/>
      <c r="E17" s="528"/>
      <c r="F17" s="529"/>
      <c r="G17" s="529"/>
      <c r="H17" s="529"/>
      <c r="I17" s="529"/>
      <c r="J17" s="529"/>
      <c r="K17" s="529"/>
      <c r="L17" s="529"/>
      <c r="M17" s="529"/>
    </row>
    <row r="18" s="516" customFormat="1" ht="15" customHeight="1" spans="1:13">
      <c r="A18" s="523"/>
      <c r="B18" s="529"/>
      <c r="C18" s="529"/>
      <c r="D18" s="529"/>
      <c r="E18" s="529"/>
      <c r="F18" s="529"/>
      <c r="G18" s="529"/>
      <c r="H18" s="529"/>
      <c r="I18" s="529"/>
      <c r="J18" s="529"/>
      <c r="K18" s="529"/>
      <c r="L18" s="529"/>
      <c r="M18" s="529"/>
    </row>
    <row r="19" s="517" customFormat="1" ht="15" customHeight="1" spans="1:13">
      <c r="A19" s="523" t="s">
        <v>104</v>
      </c>
      <c r="B19" s="528" t="s">
        <v>105</v>
      </c>
      <c r="C19" s="528"/>
      <c r="D19" s="528"/>
      <c r="E19" s="528"/>
      <c r="F19" s="528"/>
      <c r="G19" s="528"/>
      <c r="H19" s="528"/>
      <c r="I19" s="529"/>
      <c r="J19" s="529"/>
      <c r="K19" s="529"/>
      <c r="L19" s="529"/>
      <c r="M19" s="529"/>
    </row>
    <row r="20" s="516" customFormat="1" ht="15" customHeight="1" spans="1:13">
      <c r="A20" s="523"/>
      <c r="B20" s="526"/>
      <c r="C20" s="526"/>
      <c r="D20" s="526"/>
      <c r="E20" s="526"/>
      <c r="F20" s="526"/>
      <c r="G20" s="526"/>
      <c r="H20" s="526"/>
      <c r="I20" s="526"/>
      <c r="J20" s="526"/>
      <c r="K20" s="526"/>
      <c r="L20" s="526"/>
      <c r="M20" s="526"/>
    </row>
    <row r="21" s="518" customFormat="1" ht="15" customHeight="1" spans="1:13">
      <c r="A21" s="523" t="s">
        <v>106</v>
      </c>
      <c r="B21" s="526" t="s">
        <v>107</v>
      </c>
      <c r="C21" s="526"/>
      <c r="D21" s="526"/>
      <c r="E21" s="526"/>
      <c r="F21" s="526"/>
      <c r="G21" s="526"/>
      <c r="H21" s="526"/>
      <c r="I21" s="526"/>
      <c r="J21" s="526"/>
      <c r="K21" s="526"/>
      <c r="L21" s="526"/>
      <c r="M21" s="534"/>
    </row>
    <row r="22" s="519" customFormat="1" ht="15" customHeight="1" spans="1:13">
      <c r="A22" s="523"/>
      <c r="B22" s="526"/>
      <c r="C22" s="526"/>
      <c r="D22" s="526"/>
      <c r="E22" s="526"/>
      <c r="F22" s="526"/>
      <c r="G22" s="526"/>
      <c r="H22" s="526"/>
      <c r="I22" s="526"/>
      <c r="J22" s="526"/>
      <c r="K22" s="526"/>
      <c r="L22" s="534"/>
      <c r="M22" s="538"/>
    </row>
    <row r="23" s="519" customFormat="1" ht="15" customHeight="1" spans="1:13">
      <c r="A23" s="523" t="s">
        <v>108</v>
      </c>
      <c r="B23" s="526" t="s">
        <v>109</v>
      </c>
      <c r="C23" s="526"/>
      <c r="D23" s="532"/>
      <c r="E23" s="526"/>
      <c r="F23" s="526"/>
      <c r="G23" s="526"/>
      <c r="H23" s="526"/>
      <c r="I23" s="526"/>
      <c r="J23" s="526"/>
      <c r="K23" s="526"/>
      <c r="L23" s="538"/>
      <c r="M23" s="538"/>
    </row>
    <row r="24" ht="15" customHeight="1" spans="1:13">
      <c r="A24" s="533"/>
      <c r="B24" s="534"/>
      <c r="C24" s="534"/>
      <c r="D24" s="534"/>
      <c r="E24" s="534"/>
      <c r="F24" s="534"/>
      <c r="G24" s="534"/>
      <c r="H24" s="534"/>
      <c r="I24" s="534"/>
      <c r="J24" s="534"/>
      <c r="K24" s="534"/>
      <c r="L24" s="538"/>
      <c r="M24" s="542"/>
    </row>
    <row r="25" ht="15" customHeight="1" spans="1:13">
      <c r="A25" s="533" t="s">
        <v>110</v>
      </c>
      <c r="B25" s="535" t="s">
        <v>111</v>
      </c>
      <c r="C25" s="534"/>
      <c r="D25" s="534"/>
      <c r="E25" s="534"/>
      <c r="F25" s="534"/>
      <c r="G25" s="534"/>
      <c r="H25" s="534"/>
      <c r="I25" s="534"/>
      <c r="J25" s="534"/>
      <c r="K25" s="534"/>
      <c r="L25" s="538"/>
      <c r="M25" s="542"/>
    </row>
    <row r="26" ht="15" customHeight="1" spans="1:13">
      <c r="A26" s="533"/>
      <c r="B26" s="534"/>
      <c r="C26" s="534"/>
      <c r="D26" s="534"/>
      <c r="E26" s="534"/>
      <c r="F26" s="534"/>
      <c r="G26" s="534"/>
      <c r="H26" s="534"/>
      <c r="I26" s="534"/>
      <c r="J26" s="534"/>
      <c r="K26" s="534"/>
      <c r="L26" s="538"/>
      <c r="M26" s="542"/>
    </row>
    <row r="27" ht="15" customHeight="1" spans="1:13">
      <c r="A27" s="536" t="s">
        <v>112</v>
      </c>
      <c r="B27" s="537" t="s">
        <v>113</v>
      </c>
      <c r="C27" s="537"/>
      <c r="D27" s="537"/>
      <c r="E27" s="537"/>
      <c r="F27" s="537"/>
      <c r="G27" s="537"/>
      <c r="H27" s="537"/>
      <c r="I27" s="537"/>
      <c r="J27" s="537"/>
      <c r="K27" s="537"/>
      <c r="L27" s="537"/>
      <c r="M27" s="537"/>
    </row>
    <row r="28" ht="15" customHeight="1" spans="1:13">
      <c r="A28" s="538"/>
      <c r="B28" s="539" t="s">
        <v>114</v>
      </c>
      <c r="C28" s="540"/>
      <c r="D28" s="538"/>
      <c r="E28" s="538"/>
      <c r="F28" s="538"/>
      <c r="G28" s="538"/>
      <c r="H28" s="538"/>
      <c r="I28" s="538"/>
      <c r="J28" s="538"/>
      <c r="K28" s="538"/>
      <c r="L28" s="546"/>
      <c r="M28" s="548"/>
    </row>
    <row r="29" ht="15" customHeight="1" spans="1:13">
      <c r="A29" s="538"/>
      <c r="B29" s="539" t="s">
        <v>115</v>
      </c>
      <c r="C29" s="540"/>
      <c r="D29" s="538"/>
      <c r="E29" s="538"/>
      <c r="F29" s="538"/>
      <c r="G29" s="538"/>
      <c r="H29" s="538"/>
      <c r="I29" s="538"/>
      <c r="J29" s="538"/>
      <c r="K29" s="538"/>
      <c r="L29" s="546"/>
      <c r="M29" s="548"/>
    </row>
    <row r="30" ht="15" customHeight="1" spans="1:13">
      <c r="A30" s="538"/>
      <c r="B30" s="539" t="s">
        <v>116</v>
      </c>
      <c r="C30" s="540"/>
      <c r="D30" s="538"/>
      <c r="E30" s="538"/>
      <c r="F30" s="538"/>
      <c r="G30" s="538"/>
      <c r="H30" s="538"/>
      <c r="I30" s="538"/>
      <c r="J30" s="538"/>
      <c r="K30" s="538"/>
      <c r="L30" s="546"/>
      <c r="M30" s="548"/>
    </row>
    <row r="31" ht="15" customHeight="1" spans="1:13">
      <c r="A31" s="538"/>
      <c r="B31" s="541"/>
      <c r="C31" s="540"/>
      <c r="D31" s="538"/>
      <c r="E31" s="538"/>
      <c r="F31" s="538"/>
      <c r="G31" s="538"/>
      <c r="H31" s="538"/>
      <c r="I31" s="538"/>
      <c r="J31" s="538"/>
      <c r="K31" s="538"/>
      <c r="L31" s="546"/>
      <c r="M31" s="548"/>
    </row>
    <row r="32" ht="15" customHeight="1" spans="1:13">
      <c r="A32" s="542"/>
      <c r="B32" s="543" t="s">
        <v>117</v>
      </c>
      <c r="C32" s="543"/>
      <c r="D32" s="543"/>
      <c r="E32" s="543"/>
      <c r="F32" s="544"/>
      <c r="G32" s="545"/>
      <c r="H32" s="542"/>
      <c r="I32" s="548"/>
      <c r="J32" s="542"/>
      <c r="K32" s="542"/>
      <c r="L32" s="548"/>
      <c r="M32" s="549"/>
    </row>
    <row r="33" ht="15" customHeight="1" spans="1:13">
      <c r="A33" s="546"/>
      <c r="B33" s="543" t="s">
        <v>118</v>
      </c>
      <c r="C33" s="543"/>
      <c r="D33" s="543"/>
      <c r="E33" s="543"/>
      <c r="F33" s="543"/>
      <c r="G33" s="545"/>
      <c r="H33" s="546"/>
      <c r="I33" s="548"/>
      <c r="J33" s="546"/>
      <c r="K33" s="546"/>
      <c r="L33" s="549"/>
      <c r="M33" s="549"/>
    </row>
    <row r="34" ht="18.75" spans="1:11">
      <c r="A34" s="547"/>
      <c r="B34" s="547"/>
      <c r="C34" s="547"/>
      <c r="D34" s="547"/>
      <c r="E34" s="547"/>
      <c r="F34" s="547"/>
      <c r="G34" s="547"/>
      <c r="H34" s="547"/>
      <c r="I34" s="547"/>
      <c r="J34" s="547"/>
      <c r="K34" s="547"/>
    </row>
    <row r="35" ht="18.75" spans="1:11">
      <c r="A35" s="547"/>
      <c r="B35" s="547"/>
      <c r="C35" s="547"/>
      <c r="D35" s="547"/>
      <c r="E35" s="547"/>
      <c r="F35" s="547"/>
      <c r="G35" s="547"/>
      <c r="H35" s="547"/>
      <c r="J35" s="547"/>
      <c r="K35" s="547"/>
    </row>
    <row r="36" ht="18.75" spans="1:11">
      <c r="A36" s="547"/>
      <c r="B36" s="547"/>
      <c r="C36" s="547"/>
      <c r="D36" s="547"/>
      <c r="E36" s="547"/>
      <c r="F36" s="547"/>
      <c r="G36" s="547"/>
      <c r="H36" s="547"/>
      <c r="J36" s="547"/>
      <c r="K36" s="547"/>
    </row>
    <row r="37" ht="16.5" spans="9:9">
      <c r="I37" s="550"/>
    </row>
  </sheetData>
  <mergeCells count="12">
    <mergeCell ref="A1:M1"/>
    <mergeCell ref="B3:M3"/>
    <mergeCell ref="B5:M5"/>
    <mergeCell ref="B7:M7"/>
    <mergeCell ref="B8:M8"/>
    <mergeCell ref="B10:M10"/>
    <mergeCell ref="B12:M12"/>
    <mergeCell ref="B14:M14"/>
    <mergeCell ref="B16:H16"/>
    <mergeCell ref="B17:E17"/>
    <mergeCell ref="B19:H19"/>
    <mergeCell ref="B27:M27"/>
  </mergeCells>
  <hyperlinks>
    <hyperlink ref="A2" location="科目索引!B2" display="返回索引页"/>
  </hyperlinks>
  <printOptions horizontalCentered="1"/>
  <pageMargins left="0.590551181102362" right="0.590551181102362" top="0.866141732283464" bottom="0.47244094488189" header="0.511811023622047" footer="0.511811023622047"/>
  <pageSetup paperSize="9" firstPageNumber="4294963191" orientation="landscape" useFirstPageNumber="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zoomScale="90" zoomScaleNormal="90" topLeftCell="A19" workbookViewId="0">
      <selection activeCell="A1" sqref="A1:P1"/>
    </sheetView>
  </sheetViews>
  <sheetFormatPr defaultColWidth="9" defaultRowHeight="15.75" customHeight="1"/>
  <cols>
    <col min="1" max="1" width="5.66666666666667" style="14" customWidth="1"/>
    <col min="2" max="3" width="10.6666666666667" style="14" customWidth="1"/>
    <col min="4" max="4" width="4.66666666666667" style="14" customWidth="1"/>
    <col min="5" max="7" width="8.58333333333333" style="14" customWidth="1"/>
    <col min="8" max="8" width="8.58333333333333" style="289" customWidth="1"/>
    <col min="9" max="9" width="12.5833333333333" style="14" customWidth="1"/>
    <col min="10" max="11" width="8.58333333333333" style="14" customWidth="1"/>
    <col min="12" max="12" width="12.5833333333333" style="14" customWidth="1"/>
    <col min="13" max="13" width="10.5833333333333" style="14" customWidth="1"/>
    <col min="14" max="15" width="8.58333333333333" style="14" customWidth="1"/>
    <col min="16" max="16384" width="9" style="14"/>
  </cols>
  <sheetData>
    <row r="1" s="11" customFormat="1" ht="30" customHeight="1" spans="1:15">
      <c r="A1" s="15" t="s">
        <v>619</v>
      </c>
      <c r="B1" s="15"/>
      <c r="C1" s="15"/>
      <c r="D1" s="15"/>
      <c r="E1" s="15"/>
      <c r="F1" s="15"/>
      <c r="G1" s="15"/>
      <c r="H1" s="15"/>
      <c r="I1" s="15"/>
      <c r="J1" s="15"/>
      <c r="K1" s="15"/>
      <c r="L1" s="15"/>
      <c r="M1" s="15"/>
      <c r="N1" s="15"/>
      <c r="O1" s="15"/>
    </row>
    <row r="2" ht="14.5" customHeight="1" spans="1:15">
      <c r="A2" s="16" t="str">
        <f>基本情况!A4&amp;基本情况!B4</f>
        <v>评估基准日：2024年9月13日</v>
      </c>
      <c r="B2" s="16"/>
      <c r="C2" s="16"/>
      <c r="D2" s="16"/>
      <c r="E2" s="16"/>
      <c r="F2" s="16"/>
      <c r="G2" s="16"/>
      <c r="H2" s="40"/>
      <c r="I2" s="40"/>
      <c r="J2" s="40"/>
      <c r="K2" s="40"/>
      <c r="L2" s="40"/>
      <c r="M2" s="40"/>
      <c r="N2" s="40"/>
      <c r="O2" s="40"/>
    </row>
    <row r="3" customHeight="1" spans="1:15">
      <c r="A3" s="16"/>
      <c r="B3" s="16"/>
      <c r="C3" s="16"/>
      <c r="D3" s="16"/>
      <c r="E3" s="16"/>
      <c r="F3" s="16"/>
      <c r="G3" s="16"/>
      <c r="H3" s="40"/>
      <c r="I3" s="40"/>
      <c r="J3" s="40"/>
      <c r="K3" s="40"/>
      <c r="L3" s="40"/>
      <c r="M3" s="40"/>
      <c r="N3" s="40"/>
      <c r="O3" s="41" t="s">
        <v>620</v>
      </c>
    </row>
    <row r="4" customHeight="1" spans="1:15">
      <c r="A4" s="94" t="str">
        <f>基本情况!A6&amp;基本情况!B6</f>
        <v>被评估单位：海南省农垦五指山茶业集团股份有限公司定安农产品加工厂</v>
      </c>
      <c r="B4" s="94"/>
      <c r="O4" s="42" t="s">
        <v>377</v>
      </c>
    </row>
    <row r="5" s="21" customFormat="1" ht="15" customHeight="1" spans="1:15">
      <c r="A5" s="28" t="s">
        <v>378</v>
      </c>
      <c r="B5" s="142" t="s">
        <v>603</v>
      </c>
      <c r="C5" s="28" t="s">
        <v>604</v>
      </c>
      <c r="D5" s="132" t="s">
        <v>605</v>
      </c>
      <c r="E5" s="132" t="s">
        <v>614</v>
      </c>
      <c r="F5" s="132" t="s">
        <v>615</v>
      </c>
      <c r="G5" s="28" t="s">
        <v>380</v>
      </c>
      <c r="H5" s="28"/>
      <c r="I5" s="28"/>
      <c r="J5" s="28" t="s">
        <v>606</v>
      </c>
      <c r="K5" s="28" t="s">
        <v>381</v>
      </c>
      <c r="L5" s="28"/>
      <c r="M5" s="142" t="s">
        <v>382</v>
      </c>
      <c r="N5" s="28" t="s">
        <v>383</v>
      </c>
      <c r="O5" s="28" t="s">
        <v>464</v>
      </c>
    </row>
    <row r="6" s="21" customFormat="1" ht="15" customHeight="1" spans="1:15">
      <c r="A6" s="28"/>
      <c r="B6" s="144"/>
      <c r="C6" s="28"/>
      <c r="D6" s="135"/>
      <c r="E6" s="135"/>
      <c r="F6" s="135"/>
      <c r="G6" s="28" t="s">
        <v>607</v>
      </c>
      <c r="H6" s="28" t="s">
        <v>608</v>
      </c>
      <c r="I6" s="28" t="s">
        <v>609</v>
      </c>
      <c r="J6" s="28"/>
      <c r="K6" s="28" t="s">
        <v>610</v>
      </c>
      <c r="L6" s="28" t="s">
        <v>609</v>
      </c>
      <c r="M6" s="144"/>
      <c r="N6" s="28"/>
      <c r="O6" s="28"/>
    </row>
    <row r="7" s="287" customFormat="1" ht="15.9" customHeight="1" spans="1:15">
      <c r="A7" s="257" t="s">
        <v>621</v>
      </c>
      <c r="B7" s="257"/>
      <c r="C7" s="279"/>
      <c r="D7" s="281"/>
      <c r="E7" s="281"/>
      <c r="F7" s="281"/>
      <c r="G7" s="282"/>
      <c r="H7" s="283"/>
      <c r="I7" s="269"/>
      <c r="J7" s="283"/>
      <c r="K7" s="283"/>
      <c r="L7" s="91"/>
      <c r="M7" s="91">
        <f>L7-I7</f>
        <v>0</v>
      </c>
      <c r="N7" s="88" t="str">
        <f>IF(OR(I7=0,I7=""),"",ROUND((M7)/I7*100,2))</f>
        <v/>
      </c>
      <c r="O7" s="266"/>
    </row>
    <row r="8" ht="15.9" customHeight="1" spans="1:15">
      <c r="A8" s="257"/>
      <c r="B8" s="257"/>
      <c r="C8" s="89"/>
      <c r="D8" s="146"/>
      <c r="E8" s="266"/>
      <c r="F8" s="146"/>
      <c r="G8" s="282"/>
      <c r="H8" s="283"/>
      <c r="I8" s="269"/>
      <c r="J8" s="283"/>
      <c r="K8" s="283"/>
      <c r="L8" s="91"/>
      <c r="M8" s="91">
        <f t="shared" ref="M8:M31" si="0">L8-I8</f>
        <v>0</v>
      </c>
      <c r="N8" s="88" t="str">
        <f t="shared" ref="N8:N32" si="1">IF(OR(I8=0,I8=""),"",ROUND((M8)/I8*100,2))</f>
        <v/>
      </c>
      <c r="O8" s="266"/>
    </row>
    <row r="9" ht="15.9" customHeight="1" spans="1:15">
      <c r="A9" s="257"/>
      <c r="B9" s="257"/>
      <c r="C9" s="89"/>
      <c r="D9" s="146"/>
      <c r="E9" s="266"/>
      <c r="F9" s="146"/>
      <c r="G9" s="282"/>
      <c r="H9" s="283"/>
      <c r="I9" s="269"/>
      <c r="J9" s="283"/>
      <c r="K9" s="283"/>
      <c r="L9" s="91"/>
      <c r="M9" s="91">
        <f t="shared" si="0"/>
        <v>0</v>
      </c>
      <c r="N9" s="88" t="str">
        <f t="shared" si="1"/>
        <v/>
      </c>
      <c r="O9" s="266"/>
    </row>
    <row r="10" ht="15.9" customHeight="1" spans="1:15">
      <c r="A10" s="257"/>
      <c r="B10" s="257"/>
      <c r="C10" s="89"/>
      <c r="D10" s="146"/>
      <c r="E10" s="266"/>
      <c r="F10" s="146"/>
      <c r="G10" s="282"/>
      <c r="H10" s="283"/>
      <c r="I10" s="269"/>
      <c r="J10" s="283"/>
      <c r="K10" s="283"/>
      <c r="L10" s="91"/>
      <c r="M10" s="91">
        <f t="shared" si="0"/>
        <v>0</v>
      </c>
      <c r="N10" s="88" t="str">
        <f t="shared" si="1"/>
        <v/>
      </c>
      <c r="O10" s="266"/>
    </row>
    <row r="11" ht="15.9" customHeight="1" spans="1:15">
      <c r="A11" s="257"/>
      <c r="B11" s="257"/>
      <c r="C11" s="89"/>
      <c r="D11" s="146"/>
      <c r="E11" s="266"/>
      <c r="F11" s="146"/>
      <c r="G11" s="282"/>
      <c r="H11" s="283"/>
      <c r="I11" s="269"/>
      <c r="J11" s="283"/>
      <c r="K11" s="283"/>
      <c r="L11" s="91"/>
      <c r="M11" s="91">
        <f t="shared" si="0"/>
        <v>0</v>
      </c>
      <c r="N11" s="88" t="str">
        <f t="shared" si="1"/>
        <v/>
      </c>
      <c r="O11" s="266"/>
    </row>
    <row r="12" ht="15.9" customHeight="1" spans="1:15">
      <c r="A12" s="257"/>
      <c r="B12" s="257"/>
      <c r="C12" s="89"/>
      <c r="D12" s="146"/>
      <c r="E12" s="266"/>
      <c r="F12" s="146"/>
      <c r="G12" s="282"/>
      <c r="H12" s="283"/>
      <c r="I12" s="269"/>
      <c r="J12" s="283"/>
      <c r="K12" s="283"/>
      <c r="L12" s="91"/>
      <c r="M12" s="91">
        <f t="shared" si="0"/>
        <v>0</v>
      </c>
      <c r="N12" s="88" t="str">
        <f t="shared" si="1"/>
        <v/>
      </c>
      <c r="O12" s="266"/>
    </row>
    <row r="13" ht="15.9" customHeight="1" spans="1:15">
      <c r="A13" s="257"/>
      <c r="B13" s="257"/>
      <c r="C13" s="89"/>
      <c r="D13" s="146"/>
      <c r="E13" s="266"/>
      <c r="F13" s="146"/>
      <c r="G13" s="282"/>
      <c r="H13" s="283"/>
      <c r="I13" s="269"/>
      <c r="J13" s="283"/>
      <c r="K13" s="283"/>
      <c r="L13" s="91"/>
      <c r="M13" s="91">
        <f t="shared" si="0"/>
        <v>0</v>
      </c>
      <c r="N13" s="88" t="str">
        <f t="shared" si="1"/>
        <v/>
      </c>
      <c r="O13" s="266"/>
    </row>
    <row r="14" ht="15.9" customHeight="1" spans="1:15">
      <c r="A14" s="257"/>
      <c r="B14" s="257"/>
      <c r="C14" s="89"/>
      <c r="D14" s="146"/>
      <c r="E14" s="266"/>
      <c r="F14" s="146"/>
      <c r="G14" s="282"/>
      <c r="H14" s="283"/>
      <c r="I14" s="269"/>
      <c r="J14" s="283"/>
      <c r="K14" s="283"/>
      <c r="L14" s="91"/>
      <c r="M14" s="91">
        <f t="shared" si="0"/>
        <v>0</v>
      </c>
      <c r="N14" s="88" t="str">
        <f t="shared" si="1"/>
        <v/>
      </c>
      <c r="O14" s="266"/>
    </row>
    <row r="15" ht="15.9" customHeight="1" spans="1:15">
      <c r="A15" s="257"/>
      <c r="B15" s="257"/>
      <c r="C15" s="89"/>
      <c r="D15" s="146"/>
      <c r="E15" s="266"/>
      <c r="F15" s="146"/>
      <c r="G15" s="282"/>
      <c r="H15" s="283"/>
      <c r="I15" s="269"/>
      <c r="J15" s="283"/>
      <c r="K15" s="283"/>
      <c r="L15" s="91"/>
      <c r="M15" s="91">
        <f t="shared" si="0"/>
        <v>0</v>
      </c>
      <c r="N15" s="88" t="str">
        <f t="shared" si="1"/>
        <v/>
      </c>
      <c r="O15" s="266"/>
    </row>
    <row r="16" ht="15.9" customHeight="1" spans="1:15">
      <c r="A16" s="257"/>
      <c r="B16" s="257"/>
      <c r="C16" s="89"/>
      <c r="D16" s="146"/>
      <c r="E16" s="266"/>
      <c r="F16" s="146"/>
      <c r="G16" s="282"/>
      <c r="H16" s="283"/>
      <c r="I16" s="269"/>
      <c r="J16" s="283"/>
      <c r="K16" s="283"/>
      <c r="L16" s="91"/>
      <c r="M16" s="91">
        <f t="shared" si="0"/>
        <v>0</v>
      </c>
      <c r="N16" s="88" t="str">
        <f t="shared" si="1"/>
        <v/>
      </c>
      <c r="O16" s="266"/>
    </row>
    <row r="17" ht="15.9" customHeight="1" spans="1:15">
      <c r="A17" s="257"/>
      <c r="B17" s="257"/>
      <c r="C17" s="89"/>
      <c r="D17" s="146"/>
      <c r="E17" s="266"/>
      <c r="F17" s="146"/>
      <c r="G17" s="282"/>
      <c r="H17" s="283"/>
      <c r="I17" s="269"/>
      <c r="J17" s="283"/>
      <c r="K17" s="283"/>
      <c r="L17" s="91"/>
      <c r="M17" s="91">
        <f t="shared" si="0"/>
        <v>0</v>
      </c>
      <c r="N17" s="88" t="str">
        <f t="shared" si="1"/>
        <v/>
      </c>
      <c r="O17" s="266"/>
    </row>
    <row r="18" ht="15.9" customHeight="1" spans="1:15">
      <c r="A18" s="257"/>
      <c r="B18" s="257"/>
      <c r="C18" s="89"/>
      <c r="D18" s="146"/>
      <c r="E18" s="266"/>
      <c r="F18" s="146"/>
      <c r="G18" s="282"/>
      <c r="H18" s="283"/>
      <c r="I18" s="269"/>
      <c r="J18" s="283"/>
      <c r="K18" s="283"/>
      <c r="L18" s="91"/>
      <c r="M18" s="91">
        <f t="shared" si="0"/>
        <v>0</v>
      </c>
      <c r="N18" s="88" t="str">
        <f t="shared" si="1"/>
        <v/>
      </c>
      <c r="O18" s="266"/>
    </row>
    <row r="19" ht="15.9" customHeight="1" spans="1:15">
      <c r="A19" s="257"/>
      <c r="B19" s="257"/>
      <c r="C19" s="89"/>
      <c r="D19" s="146"/>
      <c r="E19" s="266"/>
      <c r="F19" s="146"/>
      <c r="G19" s="282"/>
      <c r="H19" s="283"/>
      <c r="I19" s="269"/>
      <c r="J19" s="283"/>
      <c r="K19" s="283"/>
      <c r="L19" s="91"/>
      <c r="M19" s="91">
        <f t="shared" si="0"/>
        <v>0</v>
      </c>
      <c r="N19" s="88" t="str">
        <f t="shared" si="1"/>
        <v/>
      </c>
      <c r="O19" s="266"/>
    </row>
    <row r="20" ht="15.9" customHeight="1" spans="1:15">
      <c r="A20" s="257"/>
      <c r="B20" s="257"/>
      <c r="C20" s="89"/>
      <c r="D20" s="146"/>
      <c r="E20" s="266"/>
      <c r="F20" s="146"/>
      <c r="G20" s="282"/>
      <c r="H20" s="283"/>
      <c r="I20" s="269"/>
      <c r="J20" s="283"/>
      <c r="K20" s="283"/>
      <c r="L20" s="91"/>
      <c r="M20" s="91">
        <f t="shared" si="0"/>
        <v>0</v>
      </c>
      <c r="N20" s="88" t="str">
        <f t="shared" si="1"/>
        <v/>
      </c>
      <c r="O20" s="266"/>
    </row>
    <row r="21" ht="15.9" customHeight="1" spans="1:15">
      <c r="A21" s="257"/>
      <c r="B21" s="257"/>
      <c r="C21" s="89"/>
      <c r="D21" s="146"/>
      <c r="E21" s="266"/>
      <c r="F21" s="146"/>
      <c r="G21" s="282"/>
      <c r="H21" s="283"/>
      <c r="I21" s="269"/>
      <c r="J21" s="283"/>
      <c r="K21" s="283"/>
      <c r="L21" s="91"/>
      <c r="M21" s="91">
        <f t="shared" si="0"/>
        <v>0</v>
      </c>
      <c r="N21" s="88" t="str">
        <f t="shared" si="1"/>
        <v/>
      </c>
      <c r="O21" s="266"/>
    </row>
    <row r="22" ht="15.9" customHeight="1" spans="1:15">
      <c r="A22" s="257"/>
      <c r="B22" s="257"/>
      <c r="C22" s="89"/>
      <c r="D22" s="146"/>
      <c r="E22" s="266"/>
      <c r="F22" s="146"/>
      <c r="G22" s="282"/>
      <c r="H22" s="283"/>
      <c r="I22" s="269"/>
      <c r="J22" s="283"/>
      <c r="K22" s="283"/>
      <c r="L22" s="91"/>
      <c r="M22" s="91">
        <f t="shared" si="0"/>
        <v>0</v>
      </c>
      <c r="N22" s="88" t="str">
        <f t="shared" si="1"/>
        <v/>
      </c>
      <c r="O22" s="266"/>
    </row>
    <row r="23" ht="15.9" customHeight="1" spans="1:15">
      <c r="A23" s="257"/>
      <c r="B23" s="257"/>
      <c r="C23" s="89"/>
      <c r="D23" s="146"/>
      <c r="E23" s="266"/>
      <c r="F23" s="146"/>
      <c r="G23" s="282"/>
      <c r="H23" s="283"/>
      <c r="I23" s="269"/>
      <c r="J23" s="283"/>
      <c r="K23" s="283"/>
      <c r="L23" s="91"/>
      <c r="M23" s="91">
        <f t="shared" si="0"/>
        <v>0</v>
      </c>
      <c r="N23" s="88" t="str">
        <f t="shared" si="1"/>
        <v/>
      </c>
      <c r="O23" s="266"/>
    </row>
    <row r="24" ht="15.9" customHeight="1" spans="1:15">
      <c r="A24" s="257"/>
      <c r="B24" s="257"/>
      <c r="C24" s="89"/>
      <c r="D24" s="146"/>
      <c r="E24" s="266"/>
      <c r="F24" s="146"/>
      <c r="G24" s="282"/>
      <c r="H24" s="283"/>
      <c r="I24" s="269"/>
      <c r="J24" s="283"/>
      <c r="K24" s="283"/>
      <c r="L24" s="91"/>
      <c r="M24" s="91">
        <f t="shared" si="0"/>
        <v>0</v>
      </c>
      <c r="N24" s="88" t="str">
        <f t="shared" si="1"/>
        <v/>
      </c>
      <c r="O24" s="266"/>
    </row>
    <row r="25" ht="15.9" customHeight="1" spans="1:15">
      <c r="A25" s="257"/>
      <c r="B25" s="257"/>
      <c r="C25" s="89"/>
      <c r="D25" s="146"/>
      <c r="E25" s="266"/>
      <c r="F25" s="146"/>
      <c r="G25" s="282"/>
      <c r="H25" s="283"/>
      <c r="I25" s="269"/>
      <c r="J25" s="283"/>
      <c r="K25" s="283"/>
      <c r="L25" s="91"/>
      <c r="M25" s="91">
        <f t="shared" si="0"/>
        <v>0</v>
      </c>
      <c r="N25" s="88" t="str">
        <f t="shared" si="1"/>
        <v/>
      </c>
      <c r="O25" s="266"/>
    </row>
    <row r="26" ht="15.9" customHeight="1" spans="1:15">
      <c r="A26" s="257"/>
      <c r="B26" s="257"/>
      <c r="C26" s="89"/>
      <c r="D26" s="146"/>
      <c r="E26" s="266"/>
      <c r="F26" s="146"/>
      <c r="G26" s="282"/>
      <c r="H26" s="283"/>
      <c r="I26" s="269"/>
      <c r="J26" s="283"/>
      <c r="K26" s="283"/>
      <c r="L26" s="91"/>
      <c r="M26" s="91">
        <f t="shared" si="0"/>
        <v>0</v>
      </c>
      <c r="N26" s="88" t="str">
        <f t="shared" si="1"/>
        <v/>
      </c>
      <c r="O26" s="266"/>
    </row>
    <row r="27" ht="15.9" customHeight="1" spans="1:15">
      <c r="A27" s="257"/>
      <c r="B27" s="257"/>
      <c r="C27" s="89"/>
      <c r="D27" s="146"/>
      <c r="E27" s="266"/>
      <c r="F27" s="146"/>
      <c r="G27" s="282"/>
      <c r="H27" s="283"/>
      <c r="I27" s="269"/>
      <c r="J27" s="283"/>
      <c r="K27" s="283"/>
      <c r="L27" s="91"/>
      <c r="M27" s="91">
        <f t="shared" si="0"/>
        <v>0</v>
      </c>
      <c r="N27" s="88" t="str">
        <f t="shared" si="1"/>
        <v/>
      </c>
      <c r="O27" s="266"/>
    </row>
    <row r="28" ht="15.9" customHeight="1" spans="1:15">
      <c r="A28" s="257"/>
      <c r="B28" s="257"/>
      <c r="C28" s="89"/>
      <c r="D28" s="146"/>
      <c r="E28" s="266"/>
      <c r="F28" s="146"/>
      <c r="G28" s="282"/>
      <c r="H28" s="283"/>
      <c r="I28" s="269"/>
      <c r="J28" s="283"/>
      <c r="K28" s="283"/>
      <c r="L28" s="91"/>
      <c r="M28" s="91">
        <f t="shared" si="0"/>
        <v>0</v>
      </c>
      <c r="N28" s="88" t="str">
        <f t="shared" si="1"/>
        <v/>
      </c>
      <c r="O28" s="266"/>
    </row>
    <row r="29" ht="15.9" customHeight="1" spans="1:15">
      <c r="A29" s="257"/>
      <c r="B29" s="257"/>
      <c r="C29" s="89"/>
      <c r="D29" s="146"/>
      <c r="E29" s="266"/>
      <c r="F29" s="146"/>
      <c r="G29" s="282"/>
      <c r="H29" s="283"/>
      <c r="I29" s="269"/>
      <c r="J29" s="283"/>
      <c r="K29" s="283"/>
      <c r="L29" s="91"/>
      <c r="M29" s="91">
        <f t="shared" si="0"/>
        <v>0</v>
      </c>
      <c r="N29" s="88" t="str">
        <f t="shared" si="1"/>
        <v/>
      </c>
      <c r="O29" s="266"/>
    </row>
    <row r="30" ht="15.9" customHeight="1" spans="1:15">
      <c r="A30" s="257"/>
      <c r="B30" s="257"/>
      <c r="C30" s="89"/>
      <c r="D30" s="146"/>
      <c r="E30" s="266"/>
      <c r="F30" s="146"/>
      <c r="G30" s="282"/>
      <c r="H30" s="283"/>
      <c r="I30" s="269"/>
      <c r="J30" s="283"/>
      <c r="K30" s="283"/>
      <c r="L30" s="91"/>
      <c r="M30" s="91">
        <f t="shared" si="0"/>
        <v>0</v>
      </c>
      <c r="N30" s="88" t="str">
        <f t="shared" si="1"/>
        <v/>
      </c>
      <c r="O30" s="266"/>
    </row>
    <row r="31" ht="15.9" customHeight="1" spans="1:15">
      <c r="A31" s="257"/>
      <c r="B31" s="257"/>
      <c r="C31" s="89"/>
      <c r="D31" s="146"/>
      <c r="E31" s="266"/>
      <c r="F31" s="146"/>
      <c r="G31" s="282"/>
      <c r="H31" s="283"/>
      <c r="I31" s="269"/>
      <c r="J31" s="283"/>
      <c r="K31" s="283"/>
      <c r="L31" s="91"/>
      <c r="M31" s="91">
        <f t="shared" si="0"/>
        <v>0</v>
      </c>
      <c r="N31" s="88" t="str">
        <f t="shared" si="1"/>
        <v/>
      </c>
      <c r="O31" s="266"/>
    </row>
    <row r="32" ht="15.9" customHeight="1" spans="1:15">
      <c r="A32" s="262" t="s">
        <v>471</v>
      </c>
      <c r="B32" s="274"/>
      <c r="C32" s="263"/>
      <c r="D32" s="146"/>
      <c r="E32" s="266"/>
      <c r="F32" s="146"/>
      <c r="G32" s="282"/>
      <c r="H32" s="283"/>
      <c r="I32" s="91">
        <f>SUM(I7:I31)</f>
        <v>0</v>
      </c>
      <c r="J32" s="283"/>
      <c r="K32" s="283"/>
      <c r="L32" s="91">
        <f>SUM(L7:L31)</f>
        <v>0</v>
      </c>
      <c r="M32" s="91">
        <f>SUM(M7:M31)</f>
        <v>0</v>
      </c>
      <c r="N32" s="88" t="str">
        <f t="shared" si="1"/>
        <v/>
      </c>
      <c r="O32" s="266"/>
    </row>
    <row r="33" s="13" customFormat="1" ht="15.9" customHeight="1" spans="1:12">
      <c r="A33" s="34" t="str">
        <f>CONCATENATE("被评估单位填表人：",基本情况!$D$9)</f>
        <v>被评估单位填表人：</v>
      </c>
      <c r="B33" s="34"/>
      <c r="C33" s="35"/>
      <c r="D33" s="35"/>
      <c r="E33" s="35"/>
      <c r="F33" s="264"/>
      <c r="H33" s="65"/>
      <c r="I33" s="48"/>
      <c r="J33" s="48"/>
      <c r="K33" s="48"/>
      <c r="L33" s="145" t="str">
        <f>CONCATENATE("资产评估专业人员：",基本情况!$B$10)</f>
        <v>资产评估专业人员：</v>
      </c>
    </row>
    <row r="34" s="13" customFormat="1" ht="15.9" customHeight="1" spans="1:2">
      <c r="A34" s="37" t="str">
        <f>基本情况!$A$7&amp;基本情况!$B$7</f>
        <v>填表日期：2024年9月13日</v>
      </c>
      <c r="B34" s="37"/>
    </row>
    <row r="37" customHeight="1" spans="2:3">
      <c r="B37" s="329" t="s">
        <v>616</v>
      </c>
      <c r="C37" s="330" t="s">
        <v>617</v>
      </c>
    </row>
    <row r="38" customHeight="1" spans="2:3">
      <c r="B38" s="21"/>
      <c r="C38" s="330" t="s">
        <v>618</v>
      </c>
    </row>
  </sheetData>
  <mergeCells count="15">
    <mergeCell ref="A1:O1"/>
    <mergeCell ref="A2:O2"/>
    <mergeCell ref="G5:I5"/>
    <mergeCell ref="K5:L5"/>
    <mergeCell ref="A32:C32"/>
    <mergeCell ref="A5:A6"/>
    <mergeCell ref="B5:B6"/>
    <mergeCell ref="C5:C6"/>
    <mergeCell ref="D5:D6"/>
    <mergeCell ref="E5:E6"/>
    <mergeCell ref="F5:F6"/>
    <mergeCell ref="J5:J6"/>
    <mergeCell ref="M5:M6"/>
    <mergeCell ref="N5:N6"/>
    <mergeCell ref="O5:O6"/>
  </mergeCells>
  <printOptions horizontalCentered="1"/>
  <pageMargins left="0.590551181102362" right="0.590551181102362" top="0.866141732283464" bottom="0.47244094488189" header="1.22047244094488" footer="0.196850393700787"/>
  <pageSetup paperSize="9" scale="92"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zoomScale="90" zoomScaleNormal="90" topLeftCell="A10" workbookViewId="0">
      <selection activeCell="A1" sqref="A1:P1"/>
    </sheetView>
  </sheetViews>
  <sheetFormatPr defaultColWidth="9" defaultRowHeight="15.75" customHeight="1"/>
  <cols>
    <col min="1" max="1" width="5.66666666666667" style="14" customWidth="1"/>
    <col min="2" max="3" width="10.6666666666667" style="14" customWidth="1"/>
    <col min="4" max="4" width="15.5833333333333" style="14" customWidth="1"/>
    <col min="5" max="5" width="5.08333333333333" style="14" customWidth="1"/>
    <col min="6" max="7" width="8.58333333333333" style="278" customWidth="1"/>
    <col min="8" max="8" width="12.5833333333333" style="278" customWidth="1"/>
    <col min="9" max="9" width="8.58333333333333" style="14" customWidth="1"/>
    <col min="10" max="10" width="8.58333333333333" style="278" customWidth="1"/>
    <col min="11" max="11" width="12.5833333333333" style="278" customWidth="1"/>
    <col min="12" max="12" width="10.5833333333333" style="278" customWidth="1"/>
    <col min="13" max="13" width="7.58333333333333" style="278" customWidth="1"/>
    <col min="14" max="14" width="8.08333333333333" style="14" customWidth="1"/>
    <col min="15" max="16384" width="9" style="14"/>
  </cols>
  <sheetData>
    <row r="1" s="11" customFormat="1" ht="30" customHeight="1" spans="1:14">
      <c r="A1" s="15" t="s">
        <v>622</v>
      </c>
      <c r="B1" s="15"/>
      <c r="C1" s="49"/>
      <c r="D1" s="49"/>
      <c r="E1" s="49"/>
      <c r="F1" s="49"/>
      <c r="G1" s="49"/>
      <c r="H1" s="49"/>
      <c r="I1" s="49"/>
      <c r="J1" s="49"/>
      <c r="K1" s="49"/>
      <c r="L1" s="49"/>
      <c r="M1" s="49"/>
      <c r="N1" s="49"/>
    </row>
    <row r="2" ht="14.5" customHeight="1" spans="1:14">
      <c r="A2" s="16" t="str">
        <f>基本情况!A4&amp;基本情况!B4</f>
        <v>评估基准日：2024年9月13日</v>
      </c>
      <c r="B2" s="16"/>
      <c r="C2" s="16"/>
      <c r="D2" s="16"/>
      <c r="E2" s="16"/>
      <c r="F2" s="16"/>
      <c r="G2" s="16"/>
      <c r="H2" s="40"/>
      <c r="I2" s="40"/>
      <c r="J2" s="40"/>
      <c r="K2" s="40"/>
      <c r="L2" s="40"/>
      <c r="M2" s="40"/>
      <c r="N2" s="40"/>
    </row>
    <row r="3" customHeight="1" spans="1:14">
      <c r="A3" s="16"/>
      <c r="B3" s="16"/>
      <c r="C3" s="16"/>
      <c r="D3" s="16"/>
      <c r="E3" s="16"/>
      <c r="F3" s="16"/>
      <c r="G3" s="16"/>
      <c r="H3" s="40"/>
      <c r="I3" s="40"/>
      <c r="J3" s="40"/>
      <c r="K3" s="40"/>
      <c r="L3" s="40"/>
      <c r="M3" s="41" t="s">
        <v>623</v>
      </c>
      <c r="N3" s="41"/>
    </row>
    <row r="4" customHeight="1" spans="1:14">
      <c r="A4" s="94" t="str">
        <f>基本情况!A6&amp;基本情况!B6</f>
        <v>被评估单位：海南省农垦五指山茶业集团股份有限公司定安农产品加工厂</v>
      </c>
      <c r="B4" s="94"/>
      <c r="N4" s="42" t="s">
        <v>377</v>
      </c>
    </row>
    <row r="5" s="21" customFormat="1" ht="15" customHeight="1" spans="1:14">
      <c r="A5" s="28" t="s">
        <v>378</v>
      </c>
      <c r="B5" s="142" t="s">
        <v>603</v>
      </c>
      <c r="C5" s="28" t="s">
        <v>604</v>
      </c>
      <c r="D5" s="28" t="s">
        <v>624</v>
      </c>
      <c r="E5" s="101" t="s">
        <v>605</v>
      </c>
      <c r="F5" s="28" t="s">
        <v>380</v>
      </c>
      <c r="G5" s="28"/>
      <c r="H5" s="28"/>
      <c r="I5" s="80" t="s">
        <v>625</v>
      </c>
      <c r="J5" s="62" t="s">
        <v>381</v>
      </c>
      <c r="K5" s="62"/>
      <c r="L5" s="284" t="s">
        <v>382</v>
      </c>
      <c r="M5" s="62" t="s">
        <v>383</v>
      </c>
      <c r="N5" s="28" t="s">
        <v>464</v>
      </c>
    </row>
    <row r="6" s="21" customFormat="1" ht="15" customHeight="1" spans="1:14">
      <c r="A6" s="28"/>
      <c r="B6" s="144"/>
      <c r="C6" s="28"/>
      <c r="D6" s="28"/>
      <c r="E6" s="101"/>
      <c r="F6" s="28" t="s">
        <v>607</v>
      </c>
      <c r="G6" s="28" t="s">
        <v>608</v>
      </c>
      <c r="H6" s="28" t="s">
        <v>609</v>
      </c>
      <c r="I6" s="80"/>
      <c r="J6" s="62" t="s">
        <v>610</v>
      </c>
      <c r="K6" s="62" t="s">
        <v>609</v>
      </c>
      <c r="L6" s="254"/>
      <c r="M6" s="62"/>
      <c r="N6" s="28"/>
    </row>
    <row r="7" ht="15.9" customHeight="1" spans="1:14">
      <c r="A7" s="257" t="s">
        <v>621</v>
      </c>
      <c r="B7" s="257"/>
      <c r="C7" s="279"/>
      <c r="D7" s="146"/>
      <c r="E7" s="281"/>
      <c r="F7" s="282"/>
      <c r="G7" s="283"/>
      <c r="H7" s="269"/>
      <c r="I7" s="282"/>
      <c r="J7" s="283"/>
      <c r="K7" s="91"/>
      <c r="L7" s="91">
        <f>K7-H7</f>
        <v>0</v>
      </c>
      <c r="M7" s="88" t="str">
        <f>IF(OR(H7=0,H7=""),"",ROUND((L7)/H7*100,2))</f>
        <v/>
      </c>
      <c r="N7" s="266"/>
    </row>
    <row r="8" ht="15.9" customHeight="1" spans="1:14">
      <c r="A8" s="257"/>
      <c r="B8" s="257"/>
      <c r="C8" s="89"/>
      <c r="D8" s="146"/>
      <c r="E8" s="146"/>
      <c r="F8" s="282"/>
      <c r="G8" s="283"/>
      <c r="H8" s="269"/>
      <c r="I8" s="282"/>
      <c r="J8" s="283"/>
      <c r="K8" s="91"/>
      <c r="L8" s="91">
        <f t="shared" ref="L8:L30" si="0">K8-H8</f>
        <v>0</v>
      </c>
      <c r="M8" s="88" t="str">
        <f t="shared" ref="M8:M31" si="1">IF(OR(H8=0,H8=""),"",ROUND((L8)/H8*100,2))</f>
        <v/>
      </c>
      <c r="N8" s="266"/>
    </row>
    <row r="9" ht="15.9" customHeight="1" spans="1:14">
      <c r="A9" s="257"/>
      <c r="B9" s="257"/>
      <c r="C9" s="89"/>
      <c r="D9" s="146"/>
      <c r="E9" s="146"/>
      <c r="F9" s="282"/>
      <c r="G9" s="283"/>
      <c r="H9" s="269"/>
      <c r="I9" s="282"/>
      <c r="J9" s="283"/>
      <c r="K9" s="91"/>
      <c r="L9" s="91">
        <f t="shared" si="0"/>
        <v>0</v>
      </c>
      <c r="M9" s="88" t="str">
        <f t="shared" si="1"/>
        <v/>
      </c>
      <c r="N9" s="266"/>
    </row>
    <row r="10" ht="15.9" customHeight="1" spans="1:14">
      <c r="A10" s="257"/>
      <c r="B10" s="257"/>
      <c r="C10" s="89"/>
      <c r="D10" s="146"/>
      <c r="E10" s="146"/>
      <c r="F10" s="282"/>
      <c r="G10" s="283"/>
      <c r="H10" s="269"/>
      <c r="I10" s="282"/>
      <c r="J10" s="283"/>
      <c r="K10" s="91"/>
      <c r="L10" s="91">
        <f t="shared" si="0"/>
        <v>0</v>
      </c>
      <c r="M10" s="88" t="str">
        <f t="shared" si="1"/>
        <v/>
      </c>
      <c r="N10" s="266"/>
    </row>
    <row r="11" ht="15.9" customHeight="1" spans="1:14">
      <c r="A11" s="257"/>
      <c r="B11" s="257"/>
      <c r="C11" s="89"/>
      <c r="D11" s="146"/>
      <c r="E11" s="146"/>
      <c r="F11" s="282"/>
      <c r="G11" s="283"/>
      <c r="H11" s="269"/>
      <c r="I11" s="282"/>
      <c r="J11" s="283"/>
      <c r="K11" s="91"/>
      <c r="L11" s="91">
        <f t="shared" si="0"/>
        <v>0</v>
      </c>
      <c r="M11" s="88" t="str">
        <f t="shared" si="1"/>
        <v/>
      </c>
      <c r="N11" s="266"/>
    </row>
    <row r="12" ht="15.9" customHeight="1" spans="1:14">
      <c r="A12" s="257"/>
      <c r="B12" s="257"/>
      <c r="C12" s="89"/>
      <c r="D12" s="146"/>
      <c r="E12" s="146"/>
      <c r="F12" s="282"/>
      <c r="G12" s="283"/>
      <c r="H12" s="269"/>
      <c r="I12" s="282"/>
      <c r="J12" s="283"/>
      <c r="K12" s="91"/>
      <c r="L12" s="91">
        <f t="shared" si="0"/>
        <v>0</v>
      </c>
      <c r="M12" s="88" t="str">
        <f t="shared" si="1"/>
        <v/>
      </c>
      <c r="N12" s="266"/>
    </row>
    <row r="13" ht="15.9" customHeight="1" spans="1:14">
      <c r="A13" s="257"/>
      <c r="B13" s="257"/>
      <c r="C13" s="89"/>
      <c r="D13" s="146"/>
      <c r="E13" s="146"/>
      <c r="F13" s="282"/>
      <c r="G13" s="283"/>
      <c r="H13" s="269"/>
      <c r="I13" s="282"/>
      <c r="J13" s="283"/>
      <c r="K13" s="91"/>
      <c r="L13" s="91">
        <f t="shared" si="0"/>
        <v>0</v>
      </c>
      <c r="M13" s="88" t="str">
        <f t="shared" si="1"/>
        <v/>
      </c>
      <c r="N13" s="266"/>
    </row>
    <row r="14" ht="15.9" customHeight="1" spans="1:14">
      <c r="A14" s="257"/>
      <c r="B14" s="257"/>
      <c r="C14" s="89"/>
      <c r="D14" s="146"/>
      <c r="E14" s="146"/>
      <c r="F14" s="282"/>
      <c r="G14" s="283"/>
      <c r="H14" s="269"/>
      <c r="I14" s="282"/>
      <c r="J14" s="283"/>
      <c r="K14" s="91"/>
      <c r="L14" s="91">
        <f t="shared" si="0"/>
        <v>0</v>
      </c>
      <c r="M14" s="88" t="str">
        <f t="shared" si="1"/>
        <v/>
      </c>
      <c r="N14" s="266"/>
    </row>
    <row r="15" ht="15.9" customHeight="1" spans="1:14">
      <c r="A15" s="257"/>
      <c r="B15" s="257"/>
      <c r="C15" s="89"/>
      <c r="D15" s="146"/>
      <c r="E15" s="146"/>
      <c r="F15" s="282"/>
      <c r="G15" s="283"/>
      <c r="H15" s="269"/>
      <c r="I15" s="282"/>
      <c r="J15" s="283"/>
      <c r="K15" s="91"/>
      <c r="L15" s="91">
        <f t="shared" si="0"/>
        <v>0</v>
      </c>
      <c r="M15" s="88" t="str">
        <f t="shared" si="1"/>
        <v/>
      </c>
      <c r="N15" s="266"/>
    </row>
    <row r="16" ht="15.9" customHeight="1" spans="1:14">
      <c r="A16" s="257"/>
      <c r="B16" s="257"/>
      <c r="C16" s="89"/>
      <c r="D16" s="146"/>
      <c r="E16" s="146"/>
      <c r="F16" s="282"/>
      <c r="G16" s="283"/>
      <c r="H16" s="269"/>
      <c r="I16" s="282"/>
      <c r="J16" s="283"/>
      <c r="K16" s="91"/>
      <c r="L16" s="91">
        <f t="shared" si="0"/>
        <v>0</v>
      </c>
      <c r="M16" s="88" t="str">
        <f t="shared" si="1"/>
        <v/>
      </c>
      <c r="N16" s="266"/>
    </row>
    <row r="17" ht="15.9" customHeight="1" spans="1:14">
      <c r="A17" s="257"/>
      <c r="B17" s="257"/>
      <c r="C17" s="89"/>
      <c r="D17" s="146"/>
      <c r="E17" s="146"/>
      <c r="F17" s="282"/>
      <c r="G17" s="283"/>
      <c r="H17" s="269"/>
      <c r="I17" s="282"/>
      <c r="J17" s="283"/>
      <c r="K17" s="91"/>
      <c r="L17" s="91">
        <f t="shared" si="0"/>
        <v>0</v>
      </c>
      <c r="M17" s="88" t="str">
        <f t="shared" si="1"/>
        <v/>
      </c>
      <c r="N17" s="266"/>
    </row>
    <row r="18" ht="15.9" customHeight="1" spans="1:14">
      <c r="A18" s="257"/>
      <c r="B18" s="257"/>
      <c r="C18" s="89"/>
      <c r="D18" s="146"/>
      <c r="E18" s="146"/>
      <c r="F18" s="282"/>
      <c r="G18" s="283"/>
      <c r="H18" s="269"/>
      <c r="I18" s="282"/>
      <c r="J18" s="283"/>
      <c r="K18" s="91"/>
      <c r="L18" s="91">
        <f t="shared" si="0"/>
        <v>0</v>
      </c>
      <c r="M18" s="88" t="str">
        <f t="shared" si="1"/>
        <v/>
      </c>
      <c r="N18" s="266"/>
    </row>
    <row r="19" ht="15.9" customHeight="1" spans="1:14">
      <c r="A19" s="257"/>
      <c r="B19" s="257"/>
      <c r="C19" s="89"/>
      <c r="D19" s="146"/>
      <c r="E19" s="146"/>
      <c r="F19" s="282"/>
      <c r="G19" s="283"/>
      <c r="H19" s="269"/>
      <c r="I19" s="282"/>
      <c r="J19" s="283"/>
      <c r="K19" s="91"/>
      <c r="L19" s="91">
        <f t="shared" si="0"/>
        <v>0</v>
      </c>
      <c r="M19" s="88" t="str">
        <f t="shared" si="1"/>
        <v/>
      </c>
      <c r="N19" s="266"/>
    </row>
    <row r="20" ht="15.9" customHeight="1" spans="1:14">
      <c r="A20" s="257"/>
      <c r="B20" s="257"/>
      <c r="C20" s="89"/>
      <c r="D20" s="146"/>
      <c r="E20" s="146"/>
      <c r="F20" s="282"/>
      <c r="G20" s="283"/>
      <c r="H20" s="269"/>
      <c r="I20" s="282"/>
      <c r="J20" s="283"/>
      <c r="K20" s="91"/>
      <c r="L20" s="91">
        <f t="shared" si="0"/>
        <v>0</v>
      </c>
      <c r="M20" s="88" t="str">
        <f t="shared" si="1"/>
        <v/>
      </c>
      <c r="N20" s="266"/>
    </row>
    <row r="21" ht="15.9" customHeight="1" spans="1:14">
      <c r="A21" s="257"/>
      <c r="B21" s="257"/>
      <c r="C21" s="89"/>
      <c r="D21" s="146"/>
      <c r="E21" s="146"/>
      <c r="F21" s="282"/>
      <c r="G21" s="283"/>
      <c r="H21" s="269"/>
      <c r="I21" s="282"/>
      <c r="J21" s="283"/>
      <c r="K21" s="91"/>
      <c r="L21" s="91">
        <f t="shared" si="0"/>
        <v>0</v>
      </c>
      <c r="M21" s="88" t="str">
        <f t="shared" si="1"/>
        <v/>
      </c>
      <c r="N21" s="266"/>
    </row>
    <row r="22" ht="15.9" customHeight="1" spans="1:14">
      <c r="A22" s="257"/>
      <c r="B22" s="257"/>
      <c r="C22" s="89"/>
      <c r="D22" s="146"/>
      <c r="E22" s="146"/>
      <c r="F22" s="282"/>
      <c r="G22" s="283"/>
      <c r="H22" s="269"/>
      <c r="I22" s="282"/>
      <c r="J22" s="283"/>
      <c r="K22" s="91"/>
      <c r="L22" s="91">
        <f t="shared" si="0"/>
        <v>0</v>
      </c>
      <c r="M22" s="88" t="str">
        <f t="shared" si="1"/>
        <v/>
      </c>
      <c r="N22" s="266"/>
    </row>
    <row r="23" ht="15.9" customHeight="1" spans="1:14">
      <c r="A23" s="257"/>
      <c r="B23" s="257"/>
      <c r="C23" s="89"/>
      <c r="D23" s="146"/>
      <c r="E23" s="146"/>
      <c r="F23" s="282"/>
      <c r="G23" s="283"/>
      <c r="H23" s="269"/>
      <c r="I23" s="282"/>
      <c r="J23" s="283"/>
      <c r="K23" s="91"/>
      <c r="L23" s="91">
        <f t="shared" si="0"/>
        <v>0</v>
      </c>
      <c r="M23" s="88" t="str">
        <f t="shared" si="1"/>
        <v/>
      </c>
      <c r="N23" s="266"/>
    </row>
    <row r="24" ht="15.9" customHeight="1" spans="1:14">
      <c r="A24" s="257"/>
      <c r="B24" s="257"/>
      <c r="C24" s="89"/>
      <c r="D24" s="146"/>
      <c r="E24" s="146"/>
      <c r="F24" s="282"/>
      <c r="G24" s="283"/>
      <c r="H24" s="269"/>
      <c r="I24" s="282"/>
      <c r="J24" s="283"/>
      <c r="K24" s="91"/>
      <c r="L24" s="91">
        <f t="shared" si="0"/>
        <v>0</v>
      </c>
      <c r="M24" s="88" t="str">
        <f t="shared" si="1"/>
        <v/>
      </c>
      <c r="N24" s="266"/>
    </row>
    <row r="25" ht="15.9" customHeight="1" spans="1:14">
      <c r="A25" s="257"/>
      <c r="B25" s="257"/>
      <c r="C25" s="89"/>
      <c r="D25" s="146"/>
      <c r="E25" s="146"/>
      <c r="F25" s="282"/>
      <c r="G25" s="283"/>
      <c r="H25" s="269"/>
      <c r="I25" s="282"/>
      <c r="J25" s="283"/>
      <c r="K25" s="91"/>
      <c r="L25" s="91">
        <f t="shared" si="0"/>
        <v>0</v>
      </c>
      <c r="M25" s="88" t="str">
        <f t="shared" si="1"/>
        <v/>
      </c>
      <c r="N25" s="266"/>
    </row>
    <row r="26" ht="15.9" customHeight="1" spans="1:14">
      <c r="A26" s="257"/>
      <c r="B26" s="257"/>
      <c r="C26" s="89"/>
      <c r="D26" s="146"/>
      <c r="E26" s="146"/>
      <c r="F26" s="282"/>
      <c r="G26" s="283"/>
      <c r="H26" s="269"/>
      <c r="I26" s="282"/>
      <c r="J26" s="283"/>
      <c r="K26" s="91"/>
      <c r="L26" s="91">
        <f t="shared" si="0"/>
        <v>0</v>
      </c>
      <c r="M26" s="88" t="str">
        <f t="shared" si="1"/>
        <v/>
      </c>
      <c r="N26" s="266"/>
    </row>
    <row r="27" ht="15.9" customHeight="1" spans="1:14">
      <c r="A27" s="257"/>
      <c r="B27" s="257"/>
      <c r="C27" s="89"/>
      <c r="D27" s="146"/>
      <c r="E27" s="146"/>
      <c r="F27" s="282"/>
      <c r="G27" s="283"/>
      <c r="H27" s="269"/>
      <c r="I27" s="282"/>
      <c r="J27" s="283"/>
      <c r="K27" s="91"/>
      <c r="L27" s="91">
        <f t="shared" si="0"/>
        <v>0</v>
      </c>
      <c r="M27" s="88" t="str">
        <f t="shared" si="1"/>
        <v/>
      </c>
      <c r="N27" s="266"/>
    </row>
    <row r="28" ht="15.9" customHeight="1" spans="1:14">
      <c r="A28" s="257"/>
      <c r="B28" s="257"/>
      <c r="C28" s="89"/>
      <c r="D28" s="146"/>
      <c r="E28" s="146"/>
      <c r="F28" s="282"/>
      <c r="G28" s="283"/>
      <c r="H28" s="269"/>
      <c r="I28" s="282"/>
      <c r="J28" s="283"/>
      <c r="K28" s="91"/>
      <c r="L28" s="91">
        <f t="shared" si="0"/>
        <v>0</v>
      </c>
      <c r="M28" s="88" t="str">
        <f t="shared" si="1"/>
        <v/>
      </c>
      <c r="N28" s="266"/>
    </row>
    <row r="29" ht="15.9" customHeight="1" spans="1:14">
      <c r="A29" s="257"/>
      <c r="B29" s="257"/>
      <c r="C29" s="89"/>
      <c r="D29" s="146"/>
      <c r="E29" s="146"/>
      <c r="F29" s="282"/>
      <c r="G29" s="283"/>
      <c r="H29" s="269"/>
      <c r="I29" s="282"/>
      <c r="J29" s="283"/>
      <c r="K29" s="91"/>
      <c r="L29" s="91">
        <f t="shared" si="0"/>
        <v>0</v>
      </c>
      <c r="M29" s="88" t="str">
        <f t="shared" si="1"/>
        <v/>
      </c>
      <c r="N29" s="266"/>
    </row>
    <row r="30" ht="15.9" customHeight="1" spans="1:14">
      <c r="A30" s="257"/>
      <c r="B30" s="257"/>
      <c r="C30" s="89"/>
      <c r="D30" s="146"/>
      <c r="E30" s="146"/>
      <c r="F30" s="282"/>
      <c r="G30" s="283"/>
      <c r="H30" s="269"/>
      <c r="I30" s="282"/>
      <c r="J30" s="283"/>
      <c r="K30" s="91"/>
      <c r="L30" s="91">
        <f t="shared" si="0"/>
        <v>0</v>
      </c>
      <c r="M30" s="88" t="str">
        <f t="shared" si="1"/>
        <v/>
      </c>
      <c r="N30" s="266"/>
    </row>
    <row r="31" ht="15.9" customHeight="1" spans="1:14">
      <c r="A31" s="262" t="s">
        <v>471</v>
      </c>
      <c r="B31" s="274"/>
      <c r="C31" s="263"/>
      <c r="D31" s="146"/>
      <c r="E31" s="146"/>
      <c r="F31" s="283"/>
      <c r="G31" s="283"/>
      <c r="H31" s="91">
        <f>SUM(H7:H30)</f>
        <v>0</v>
      </c>
      <c r="I31" s="283"/>
      <c r="J31" s="283"/>
      <c r="K31" s="91">
        <f>SUM(K7:K30)</f>
        <v>0</v>
      </c>
      <c r="L31" s="91">
        <f>SUM(L7:L30)</f>
        <v>0</v>
      </c>
      <c r="M31" s="88" t="str">
        <f t="shared" si="1"/>
        <v/>
      </c>
      <c r="N31" s="266"/>
    </row>
    <row r="32" s="13" customFormat="1" ht="15.9" customHeight="1" spans="1:11">
      <c r="A32" s="34" t="str">
        <f>CONCATENATE("被评估单位填表人：",基本情况!$D$9)</f>
        <v>被评估单位填表人：</v>
      </c>
      <c r="B32" s="34"/>
      <c r="C32" s="35"/>
      <c r="D32" s="35"/>
      <c r="E32" s="35"/>
      <c r="G32" s="65"/>
      <c r="H32" s="48"/>
      <c r="I32" s="48"/>
      <c r="J32" s="48"/>
      <c r="K32" s="145" t="str">
        <f>CONCATENATE("资产评估专业人员：",基本情况!$B$10)</f>
        <v>资产评估专业人员：</v>
      </c>
    </row>
    <row r="33" s="13" customFormat="1" ht="15.9" customHeight="1" spans="1:2">
      <c r="A33" s="37" t="str">
        <f>基本情况!$A$7&amp;基本情况!$B$7</f>
        <v>填表日期：2024年9月13日</v>
      </c>
      <c r="B33" s="37"/>
    </row>
  </sheetData>
  <mergeCells count="15">
    <mergeCell ref="A1:N1"/>
    <mergeCell ref="A2:N2"/>
    <mergeCell ref="M3:N3"/>
    <mergeCell ref="F5:H5"/>
    <mergeCell ref="J5:K5"/>
    <mergeCell ref="A31:C31"/>
    <mergeCell ref="A5:A6"/>
    <mergeCell ref="B5:B6"/>
    <mergeCell ref="C5:C6"/>
    <mergeCell ref="D5:D6"/>
    <mergeCell ref="E5:E6"/>
    <mergeCell ref="I5:I6"/>
    <mergeCell ref="L5:L6"/>
    <mergeCell ref="M5:M6"/>
    <mergeCell ref="N5:N6"/>
  </mergeCells>
  <printOptions horizontalCentered="1"/>
  <pageMargins left="0.590551181102362" right="0.590551181102362" top="0.866141732283464" bottom="0.47244094488189" header="1.22047244094488" footer="0.196850393700787"/>
  <pageSetup paperSize="9" scale="94"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
  <sheetViews>
    <sheetView zoomScale="90" zoomScaleNormal="90" topLeftCell="A19" workbookViewId="0">
      <selection activeCell="A1" sqref="A1:P1"/>
    </sheetView>
  </sheetViews>
  <sheetFormatPr defaultColWidth="9" defaultRowHeight="15.75" customHeight="1"/>
  <cols>
    <col min="1" max="1" width="5.66666666666667" style="14" customWidth="1"/>
    <col min="2" max="4" width="10.6666666666667" style="14" customWidth="1"/>
    <col min="5" max="6" width="9.16666666666667" style="14" customWidth="1"/>
    <col min="7" max="7" width="5.66666666666667" style="14" customWidth="1"/>
    <col min="8" max="14" width="11.6666666666667" style="278" customWidth="1"/>
    <col min="15" max="15" width="7.58333333333333" style="278" customWidth="1"/>
    <col min="16" max="16" width="8.08333333333333" style="14" customWidth="1"/>
    <col min="17" max="16384" width="9" style="14"/>
  </cols>
  <sheetData>
    <row r="1" s="11" customFormat="1" ht="30" customHeight="1" spans="1:16">
      <c r="A1" s="15" t="s">
        <v>626</v>
      </c>
      <c r="B1" s="15"/>
      <c r="C1" s="49"/>
      <c r="D1" s="49"/>
      <c r="E1" s="49"/>
      <c r="F1" s="49"/>
      <c r="G1" s="49"/>
      <c r="H1" s="49"/>
      <c r="I1" s="49"/>
      <c r="J1" s="49"/>
      <c r="K1" s="49"/>
      <c r="L1" s="49"/>
      <c r="M1" s="49"/>
      <c r="N1" s="49"/>
      <c r="O1" s="49"/>
      <c r="P1" s="49"/>
    </row>
    <row r="2" ht="14.5" customHeight="1" spans="1:16">
      <c r="A2" s="16" t="str">
        <f>基本情况!A4&amp;基本情况!B4</f>
        <v>评估基准日：2024年9月13日</v>
      </c>
      <c r="B2" s="16"/>
      <c r="C2" s="16"/>
      <c r="D2" s="16"/>
      <c r="E2" s="16"/>
      <c r="F2" s="16"/>
      <c r="G2" s="16"/>
      <c r="H2" s="16"/>
      <c r="I2" s="16"/>
      <c r="J2" s="16"/>
      <c r="K2" s="16"/>
      <c r="L2" s="40"/>
      <c r="M2" s="40"/>
      <c r="N2" s="40"/>
      <c r="O2" s="40"/>
      <c r="P2" s="40"/>
    </row>
    <row r="3" customHeight="1" spans="1:16">
      <c r="A3" s="16"/>
      <c r="B3" s="16"/>
      <c r="C3" s="16"/>
      <c r="D3" s="16"/>
      <c r="E3" s="16"/>
      <c r="F3" s="16"/>
      <c r="G3" s="16"/>
      <c r="H3" s="16"/>
      <c r="I3" s="16"/>
      <c r="J3" s="16"/>
      <c r="K3" s="16"/>
      <c r="L3" s="40"/>
      <c r="M3" s="40"/>
      <c r="N3" s="40"/>
      <c r="O3" s="41" t="s">
        <v>623</v>
      </c>
      <c r="P3" s="41"/>
    </row>
    <row r="4" customHeight="1" spans="1:16">
      <c r="A4" s="94" t="str">
        <f>基本情况!A6&amp;基本情况!B6</f>
        <v>被评估单位：海南省农垦五指山茶业集团股份有限公司定安农产品加工厂</v>
      </c>
      <c r="B4" s="94"/>
      <c r="P4" s="42" t="s">
        <v>3</v>
      </c>
    </row>
    <row r="5" s="21" customFormat="1" ht="15" customHeight="1" spans="1:16">
      <c r="A5" s="28" t="s">
        <v>5</v>
      </c>
      <c r="B5" s="142" t="s">
        <v>627</v>
      </c>
      <c r="C5" s="28" t="s">
        <v>628</v>
      </c>
      <c r="D5" s="28" t="s">
        <v>629</v>
      </c>
      <c r="E5" s="28" t="s">
        <v>630</v>
      </c>
      <c r="F5" s="132" t="s">
        <v>631</v>
      </c>
      <c r="G5" s="101" t="s">
        <v>632</v>
      </c>
      <c r="H5" s="28" t="s">
        <v>441</v>
      </c>
      <c r="I5" s="28"/>
      <c r="J5" s="28"/>
      <c r="K5" s="28"/>
      <c r="L5" s="28"/>
      <c r="M5" s="284" t="s">
        <v>442</v>
      </c>
      <c r="N5" s="284" t="s">
        <v>633</v>
      </c>
      <c r="O5" s="62" t="s">
        <v>383</v>
      </c>
      <c r="P5" s="28" t="s">
        <v>8</v>
      </c>
    </row>
    <row r="6" s="21" customFormat="1" ht="15" customHeight="1" spans="1:16">
      <c r="A6" s="28"/>
      <c r="B6" s="144"/>
      <c r="C6" s="28"/>
      <c r="D6" s="28"/>
      <c r="E6" s="28"/>
      <c r="F6" s="135"/>
      <c r="G6" s="101"/>
      <c r="H6" s="28" t="s">
        <v>634</v>
      </c>
      <c r="I6" s="28" t="s">
        <v>635</v>
      </c>
      <c r="J6" s="327" t="s">
        <v>636</v>
      </c>
      <c r="K6" s="28" t="s">
        <v>637</v>
      </c>
      <c r="L6" s="28" t="s">
        <v>638</v>
      </c>
      <c r="M6" s="254"/>
      <c r="N6" s="254"/>
      <c r="O6" s="62"/>
      <c r="P6" s="28"/>
    </row>
    <row r="7" ht="15.9" customHeight="1" spans="1:16">
      <c r="A7" s="257" t="s">
        <v>621</v>
      </c>
      <c r="B7" s="257"/>
      <c r="C7" s="279"/>
      <c r="D7" s="146"/>
      <c r="E7" s="306"/>
      <c r="F7" s="306"/>
      <c r="G7" s="325"/>
      <c r="H7" s="269"/>
      <c r="I7" s="269"/>
      <c r="J7" s="269"/>
      <c r="K7" s="91"/>
      <c r="L7" s="269">
        <f>SUM(H7:K7)</f>
        <v>0</v>
      </c>
      <c r="M7" s="91"/>
      <c r="N7" s="91">
        <f>M7-L7</f>
        <v>0</v>
      </c>
      <c r="O7" s="88" t="str">
        <f>IF(OR(L7=0,L7=""),"",ROUND((N7)/L7*100,2))</f>
        <v/>
      </c>
      <c r="P7" s="266"/>
    </row>
    <row r="8" ht="15.9" customHeight="1" spans="1:16">
      <c r="A8" s="257"/>
      <c r="B8" s="257"/>
      <c r="C8" s="89"/>
      <c r="D8" s="146"/>
      <c r="E8" s="258"/>
      <c r="F8" s="258"/>
      <c r="G8" s="326"/>
      <c r="H8" s="269"/>
      <c r="I8" s="269"/>
      <c r="J8" s="269"/>
      <c r="K8" s="91"/>
      <c r="L8" s="269">
        <f t="shared" ref="L8:L37" si="0">SUM(H8:K8)</f>
        <v>0</v>
      </c>
      <c r="M8" s="91"/>
      <c r="N8" s="91">
        <f t="shared" ref="N8:N37" si="1">M8-L8</f>
        <v>0</v>
      </c>
      <c r="O8" s="88" t="str">
        <f t="shared" ref="O8:O38" si="2">IF(OR(L8=0,L8=""),"",ROUND((N8)/L8*100,2))</f>
        <v/>
      </c>
      <c r="P8" s="266"/>
    </row>
    <row r="9" ht="15.9" customHeight="1" spans="1:16">
      <c r="A9" s="257"/>
      <c r="B9" s="257"/>
      <c r="C9" s="89"/>
      <c r="D9" s="146"/>
      <c r="E9" s="258"/>
      <c r="F9" s="258"/>
      <c r="G9" s="326"/>
      <c r="H9" s="269"/>
      <c r="I9" s="269"/>
      <c r="J9" s="269"/>
      <c r="K9" s="91"/>
      <c r="L9" s="269">
        <f t="shared" si="0"/>
        <v>0</v>
      </c>
      <c r="M9" s="91"/>
      <c r="N9" s="91">
        <f t="shared" si="1"/>
        <v>0</v>
      </c>
      <c r="O9" s="88" t="str">
        <f t="shared" si="2"/>
        <v/>
      </c>
      <c r="P9" s="266"/>
    </row>
    <row r="10" ht="15.9" customHeight="1" spans="1:16">
      <c r="A10" s="257"/>
      <c r="B10" s="257"/>
      <c r="C10" s="89"/>
      <c r="D10" s="146"/>
      <c r="E10" s="258"/>
      <c r="F10" s="258"/>
      <c r="G10" s="326"/>
      <c r="H10" s="269"/>
      <c r="I10" s="269"/>
      <c r="J10" s="269"/>
      <c r="K10" s="91"/>
      <c r="L10" s="269">
        <f t="shared" si="0"/>
        <v>0</v>
      </c>
      <c r="M10" s="91"/>
      <c r="N10" s="91">
        <f t="shared" si="1"/>
        <v>0</v>
      </c>
      <c r="O10" s="88" t="str">
        <f t="shared" si="2"/>
        <v/>
      </c>
      <c r="P10" s="266"/>
    </row>
    <row r="11" ht="15.9" customHeight="1" spans="1:16">
      <c r="A11" s="257"/>
      <c r="B11" s="257"/>
      <c r="C11" s="89"/>
      <c r="D11" s="146"/>
      <c r="E11" s="258"/>
      <c r="F11" s="258"/>
      <c r="G11" s="326"/>
      <c r="H11" s="269"/>
      <c r="I11" s="269"/>
      <c r="J11" s="269"/>
      <c r="K11" s="91"/>
      <c r="L11" s="269">
        <f t="shared" si="0"/>
        <v>0</v>
      </c>
      <c r="M11" s="91"/>
      <c r="N11" s="91">
        <f t="shared" si="1"/>
        <v>0</v>
      </c>
      <c r="O11" s="88" t="str">
        <f t="shared" si="2"/>
        <v/>
      </c>
      <c r="P11" s="266"/>
    </row>
    <row r="12" ht="15.9" customHeight="1" spans="1:16">
      <c r="A12" s="257"/>
      <c r="B12" s="257"/>
      <c r="C12" s="89"/>
      <c r="D12" s="146"/>
      <c r="E12" s="258"/>
      <c r="F12" s="258"/>
      <c r="G12" s="326"/>
      <c r="H12" s="269"/>
      <c r="I12" s="269"/>
      <c r="J12" s="269"/>
      <c r="K12" s="91"/>
      <c r="L12" s="269">
        <f t="shared" si="0"/>
        <v>0</v>
      </c>
      <c r="M12" s="91"/>
      <c r="N12" s="91">
        <f t="shared" si="1"/>
        <v>0</v>
      </c>
      <c r="O12" s="88" t="str">
        <f t="shared" si="2"/>
        <v/>
      </c>
      <c r="P12" s="266"/>
    </row>
    <row r="13" ht="15.9" customHeight="1" spans="1:16">
      <c r="A13" s="257"/>
      <c r="B13" s="257"/>
      <c r="C13" s="89"/>
      <c r="D13" s="146"/>
      <c r="E13" s="258"/>
      <c r="F13" s="258"/>
      <c r="G13" s="326"/>
      <c r="H13" s="269"/>
      <c r="I13" s="269"/>
      <c r="J13" s="269"/>
      <c r="K13" s="91"/>
      <c r="L13" s="269">
        <f t="shared" si="0"/>
        <v>0</v>
      </c>
      <c r="M13" s="91"/>
      <c r="N13" s="91">
        <f t="shared" si="1"/>
        <v>0</v>
      </c>
      <c r="O13" s="88" t="str">
        <f t="shared" si="2"/>
        <v/>
      </c>
      <c r="P13" s="266"/>
    </row>
    <row r="14" ht="15.9" customHeight="1" spans="1:16">
      <c r="A14" s="257"/>
      <c r="B14" s="257"/>
      <c r="C14" s="89"/>
      <c r="D14" s="146"/>
      <c r="E14" s="258"/>
      <c r="F14" s="258"/>
      <c r="G14" s="326"/>
      <c r="H14" s="269"/>
      <c r="I14" s="269"/>
      <c r="J14" s="269"/>
      <c r="K14" s="91"/>
      <c r="L14" s="269">
        <f t="shared" si="0"/>
        <v>0</v>
      </c>
      <c r="M14" s="91"/>
      <c r="N14" s="91">
        <f t="shared" si="1"/>
        <v>0</v>
      </c>
      <c r="O14" s="88" t="str">
        <f t="shared" si="2"/>
        <v/>
      </c>
      <c r="P14" s="266"/>
    </row>
    <row r="15" ht="15.9" customHeight="1" spans="1:16">
      <c r="A15" s="257"/>
      <c r="B15" s="257"/>
      <c r="C15" s="89"/>
      <c r="D15" s="146"/>
      <c r="E15" s="258"/>
      <c r="F15" s="258"/>
      <c r="G15" s="326"/>
      <c r="H15" s="269"/>
      <c r="I15" s="269"/>
      <c r="J15" s="269"/>
      <c r="K15" s="91"/>
      <c r="L15" s="269">
        <f t="shared" si="0"/>
        <v>0</v>
      </c>
      <c r="M15" s="91"/>
      <c r="N15" s="91">
        <f t="shared" si="1"/>
        <v>0</v>
      </c>
      <c r="O15" s="88" t="str">
        <f t="shared" si="2"/>
        <v/>
      </c>
      <c r="P15" s="266"/>
    </row>
    <row r="16" ht="15.9" customHeight="1" spans="1:16">
      <c r="A16" s="257"/>
      <c r="B16" s="257"/>
      <c r="C16" s="89"/>
      <c r="D16" s="146"/>
      <c r="E16" s="258"/>
      <c r="F16" s="258"/>
      <c r="G16" s="326"/>
      <c r="H16" s="269"/>
      <c r="I16" s="269"/>
      <c r="J16" s="269"/>
      <c r="K16" s="91"/>
      <c r="L16" s="269">
        <f t="shared" si="0"/>
        <v>0</v>
      </c>
      <c r="M16" s="91"/>
      <c r="N16" s="91">
        <f t="shared" si="1"/>
        <v>0</v>
      </c>
      <c r="O16" s="88" t="str">
        <f t="shared" si="2"/>
        <v/>
      </c>
      <c r="P16" s="266"/>
    </row>
    <row r="17" ht="15.9" customHeight="1" spans="1:16">
      <c r="A17" s="257"/>
      <c r="B17" s="257"/>
      <c r="C17" s="89"/>
      <c r="D17" s="146"/>
      <c r="E17" s="258"/>
      <c r="F17" s="258"/>
      <c r="G17" s="326"/>
      <c r="H17" s="269"/>
      <c r="I17" s="269"/>
      <c r="J17" s="269"/>
      <c r="K17" s="91"/>
      <c r="L17" s="269">
        <f t="shared" si="0"/>
        <v>0</v>
      </c>
      <c r="M17" s="91"/>
      <c r="N17" s="91">
        <f t="shared" si="1"/>
        <v>0</v>
      </c>
      <c r="O17" s="88" t="str">
        <f t="shared" si="2"/>
        <v/>
      </c>
      <c r="P17" s="266"/>
    </row>
    <row r="18" ht="15.9" customHeight="1" spans="1:16">
      <c r="A18" s="257"/>
      <c r="B18" s="257"/>
      <c r="C18" s="89"/>
      <c r="D18" s="146"/>
      <c r="E18" s="258"/>
      <c r="F18" s="258"/>
      <c r="G18" s="326"/>
      <c r="H18" s="269"/>
      <c r="I18" s="269"/>
      <c r="J18" s="269"/>
      <c r="K18" s="91"/>
      <c r="L18" s="269">
        <f t="shared" si="0"/>
        <v>0</v>
      </c>
      <c r="M18" s="91"/>
      <c r="N18" s="91">
        <f t="shared" si="1"/>
        <v>0</v>
      </c>
      <c r="O18" s="88" t="str">
        <f t="shared" si="2"/>
        <v/>
      </c>
      <c r="P18" s="266"/>
    </row>
    <row r="19" ht="15.9" customHeight="1" spans="1:16">
      <c r="A19" s="257"/>
      <c r="B19" s="257"/>
      <c r="C19" s="89"/>
      <c r="D19" s="146"/>
      <c r="E19" s="258"/>
      <c r="F19" s="258"/>
      <c r="G19" s="326"/>
      <c r="H19" s="269"/>
      <c r="I19" s="269"/>
      <c r="J19" s="269"/>
      <c r="K19" s="91"/>
      <c r="L19" s="269">
        <f t="shared" si="0"/>
        <v>0</v>
      </c>
      <c r="M19" s="91"/>
      <c r="N19" s="91">
        <f t="shared" si="1"/>
        <v>0</v>
      </c>
      <c r="O19" s="88" t="str">
        <f t="shared" si="2"/>
        <v/>
      </c>
      <c r="P19" s="266"/>
    </row>
    <row r="20" ht="15.9" customHeight="1" spans="1:16">
      <c r="A20" s="257"/>
      <c r="B20" s="257"/>
      <c r="C20" s="89"/>
      <c r="D20" s="146"/>
      <c r="E20" s="258"/>
      <c r="F20" s="258"/>
      <c r="G20" s="326"/>
      <c r="H20" s="269"/>
      <c r="I20" s="269"/>
      <c r="J20" s="269"/>
      <c r="K20" s="91"/>
      <c r="L20" s="269">
        <f t="shared" si="0"/>
        <v>0</v>
      </c>
      <c r="M20" s="91"/>
      <c r="N20" s="91">
        <f t="shared" si="1"/>
        <v>0</v>
      </c>
      <c r="O20" s="88" t="str">
        <f t="shared" si="2"/>
        <v/>
      </c>
      <c r="P20" s="266"/>
    </row>
    <row r="21" ht="15.9" customHeight="1" spans="1:16">
      <c r="A21" s="257"/>
      <c r="B21" s="257"/>
      <c r="C21" s="89"/>
      <c r="D21" s="146"/>
      <c r="E21" s="258"/>
      <c r="F21" s="258"/>
      <c r="G21" s="326"/>
      <c r="H21" s="269"/>
      <c r="I21" s="269"/>
      <c r="J21" s="269"/>
      <c r="K21" s="91"/>
      <c r="L21" s="269">
        <f t="shared" si="0"/>
        <v>0</v>
      </c>
      <c r="M21" s="91"/>
      <c r="N21" s="91">
        <f t="shared" si="1"/>
        <v>0</v>
      </c>
      <c r="O21" s="88" t="str">
        <f t="shared" si="2"/>
        <v/>
      </c>
      <c r="P21" s="266"/>
    </row>
    <row r="22" ht="15.9" customHeight="1" spans="1:16">
      <c r="A22" s="257"/>
      <c r="B22" s="257"/>
      <c r="C22" s="89"/>
      <c r="D22" s="146"/>
      <c r="E22" s="258"/>
      <c r="F22" s="258"/>
      <c r="G22" s="326"/>
      <c r="H22" s="269"/>
      <c r="I22" s="269"/>
      <c r="J22" s="269"/>
      <c r="K22" s="91"/>
      <c r="L22" s="269">
        <f t="shared" si="0"/>
        <v>0</v>
      </c>
      <c r="M22" s="91"/>
      <c r="N22" s="91">
        <f t="shared" si="1"/>
        <v>0</v>
      </c>
      <c r="O22" s="88" t="str">
        <f t="shared" si="2"/>
        <v/>
      </c>
      <c r="P22" s="266"/>
    </row>
    <row r="23" ht="15.9" customHeight="1" spans="1:16">
      <c r="A23" s="257"/>
      <c r="B23" s="257"/>
      <c r="C23" s="89"/>
      <c r="D23" s="146"/>
      <c r="E23" s="258"/>
      <c r="F23" s="258"/>
      <c r="G23" s="326"/>
      <c r="H23" s="269"/>
      <c r="I23" s="269"/>
      <c r="J23" s="269"/>
      <c r="K23" s="91"/>
      <c r="L23" s="269">
        <f t="shared" si="0"/>
        <v>0</v>
      </c>
      <c r="M23" s="91"/>
      <c r="N23" s="91">
        <f t="shared" si="1"/>
        <v>0</v>
      </c>
      <c r="O23" s="88" t="str">
        <f t="shared" si="2"/>
        <v/>
      </c>
      <c r="P23" s="266"/>
    </row>
    <row r="24" ht="15.9" customHeight="1" spans="1:16">
      <c r="A24" s="257"/>
      <c r="B24" s="257"/>
      <c r="C24" s="89"/>
      <c r="D24" s="146"/>
      <c r="E24" s="258"/>
      <c r="F24" s="258"/>
      <c r="G24" s="326"/>
      <c r="H24" s="269"/>
      <c r="I24" s="269"/>
      <c r="J24" s="269"/>
      <c r="K24" s="91"/>
      <c r="L24" s="269">
        <f t="shared" si="0"/>
        <v>0</v>
      </c>
      <c r="M24" s="91"/>
      <c r="N24" s="91">
        <f t="shared" si="1"/>
        <v>0</v>
      </c>
      <c r="O24" s="88" t="str">
        <f t="shared" si="2"/>
        <v/>
      </c>
      <c r="P24" s="266"/>
    </row>
    <row r="25" ht="15.9" customHeight="1" spans="1:16">
      <c r="A25" s="257"/>
      <c r="B25" s="257"/>
      <c r="C25" s="89"/>
      <c r="D25" s="146"/>
      <c r="E25" s="258"/>
      <c r="F25" s="258"/>
      <c r="G25" s="326"/>
      <c r="H25" s="269"/>
      <c r="I25" s="269"/>
      <c r="J25" s="269"/>
      <c r="K25" s="91"/>
      <c r="L25" s="269">
        <f t="shared" si="0"/>
        <v>0</v>
      </c>
      <c r="M25" s="91"/>
      <c r="N25" s="91">
        <f t="shared" si="1"/>
        <v>0</v>
      </c>
      <c r="O25" s="88" t="str">
        <f t="shared" si="2"/>
        <v/>
      </c>
      <c r="P25" s="266"/>
    </row>
    <row r="26" ht="15.9" customHeight="1" spans="1:16">
      <c r="A26" s="257"/>
      <c r="B26" s="257"/>
      <c r="C26" s="89"/>
      <c r="D26" s="146"/>
      <c r="E26" s="258"/>
      <c r="F26" s="258"/>
      <c r="G26" s="326"/>
      <c r="H26" s="269"/>
      <c r="I26" s="269"/>
      <c r="J26" s="269"/>
      <c r="K26" s="91"/>
      <c r="L26" s="269">
        <f t="shared" si="0"/>
        <v>0</v>
      </c>
      <c r="M26" s="91"/>
      <c r="N26" s="91">
        <f t="shared" si="1"/>
        <v>0</v>
      </c>
      <c r="O26" s="88" t="str">
        <f t="shared" si="2"/>
        <v/>
      </c>
      <c r="P26" s="266"/>
    </row>
    <row r="27" ht="15.9" customHeight="1" spans="1:16">
      <c r="A27" s="257"/>
      <c r="B27" s="257"/>
      <c r="C27" s="89"/>
      <c r="D27" s="146"/>
      <c r="E27" s="258"/>
      <c r="F27" s="258"/>
      <c r="G27" s="326"/>
      <c r="H27" s="269"/>
      <c r="I27" s="269"/>
      <c r="J27" s="269"/>
      <c r="K27" s="91"/>
      <c r="L27" s="269">
        <f t="shared" si="0"/>
        <v>0</v>
      </c>
      <c r="M27" s="91"/>
      <c r="N27" s="91">
        <f t="shared" si="1"/>
        <v>0</v>
      </c>
      <c r="O27" s="88" t="str">
        <f t="shared" si="2"/>
        <v/>
      </c>
      <c r="P27" s="266"/>
    </row>
    <row r="28" ht="15.9" customHeight="1" spans="1:16">
      <c r="A28" s="257"/>
      <c r="B28" s="257"/>
      <c r="C28" s="89"/>
      <c r="D28" s="146"/>
      <c r="E28" s="258"/>
      <c r="F28" s="258"/>
      <c r="G28" s="326"/>
      <c r="H28" s="269"/>
      <c r="I28" s="269"/>
      <c r="J28" s="269"/>
      <c r="K28" s="91"/>
      <c r="L28" s="269">
        <f t="shared" si="0"/>
        <v>0</v>
      </c>
      <c r="M28" s="91"/>
      <c r="N28" s="91">
        <f t="shared" si="1"/>
        <v>0</v>
      </c>
      <c r="O28" s="88" t="str">
        <f t="shared" si="2"/>
        <v/>
      </c>
      <c r="P28" s="266"/>
    </row>
    <row r="29" ht="15.9" customHeight="1" spans="1:16">
      <c r="A29" s="257"/>
      <c r="B29" s="257"/>
      <c r="C29" s="89"/>
      <c r="D29" s="146"/>
      <c r="E29" s="258"/>
      <c r="F29" s="258"/>
      <c r="G29" s="326"/>
      <c r="H29" s="269"/>
      <c r="I29" s="269"/>
      <c r="J29" s="269"/>
      <c r="K29" s="91"/>
      <c r="L29" s="269">
        <f t="shared" si="0"/>
        <v>0</v>
      </c>
      <c r="M29" s="91"/>
      <c r="N29" s="91">
        <f t="shared" si="1"/>
        <v>0</v>
      </c>
      <c r="O29" s="88" t="str">
        <f t="shared" si="2"/>
        <v/>
      </c>
      <c r="P29" s="266"/>
    </row>
    <row r="30" ht="15.9" customHeight="1" spans="1:16">
      <c r="A30" s="257"/>
      <c r="B30" s="257"/>
      <c r="C30" s="89"/>
      <c r="D30" s="146"/>
      <c r="E30" s="258"/>
      <c r="F30" s="258"/>
      <c r="G30" s="326"/>
      <c r="H30" s="269"/>
      <c r="I30" s="269"/>
      <c r="J30" s="269"/>
      <c r="K30" s="91"/>
      <c r="L30" s="269">
        <f t="shared" si="0"/>
        <v>0</v>
      </c>
      <c r="M30" s="91"/>
      <c r="N30" s="91">
        <f t="shared" si="1"/>
        <v>0</v>
      </c>
      <c r="O30" s="88" t="str">
        <f t="shared" si="2"/>
        <v/>
      </c>
      <c r="P30" s="266"/>
    </row>
    <row r="31" ht="15.9" customHeight="1" spans="1:16">
      <c r="A31" s="257"/>
      <c r="B31" s="257"/>
      <c r="C31" s="89"/>
      <c r="D31" s="146"/>
      <c r="E31" s="258"/>
      <c r="F31" s="258"/>
      <c r="G31" s="326"/>
      <c r="H31" s="269"/>
      <c r="I31" s="269"/>
      <c r="J31" s="269"/>
      <c r="K31" s="91"/>
      <c r="L31" s="269">
        <f t="shared" si="0"/>
        <v>0</v>
      </c>
      <c r="M31" s="91"/>
      <c r="N31" s="91">
        <f t="shared" si="1"/>
        <v>0</v>
      </c>
      <c r="O31" s="88" t="str">
        <f t="shared" si="2"/>
        <v/>
      </c>
      <c r="P31" s="266"/>
    </row>
    <row r="32" ht="15.9" customHeight="1" spans="1:16">
      <c r="A32" s="257"/>
      <c r="B32" s="257"/>
      <c r="C32" s="89"/>
      <c r="D32" s="146"/>
      <c r="E32" s="258"/>
      <c r="F32" s="258"/>
      <c r="G32" s="326"/>
      <c r="H32" s="269"/>
      <c r="I32" s="269"/>
      <c r="J32" s="269"/>
      <c r="K32" s="91"/>
      <c r="L32" s="269">
        <f t="shared" si="0"/>
        <v>0</v>
      </c>
      <c r="M32" s="91"/>
      <c r="N32" s="91">
        <f t="shared" si="1"/>
        <v>0</v>
      </c>
      <c r="O32" s="88" t="str">
        <f t="shared" si="2"/>
        <v/>
      </c>
      <c r="P32" s="266"/>
    </row>
    <row r="33" ht="15.9" customHeight="1" spans="1:16">
      <c r="A33" s="257"/>
      <c r="B33" s="257"/>
      <c r="C33" s="89"/>
      <c r="D33" s="146"/>
      <c r="E33" s="258"/>
      <c r="F33" s="258"/>
      <c r="G33" s="326"/>
      <c r="H33" s="269"/>
      <c r="I33" s="269"/>
      <c r="J33" s="269"/>
      <c r="K33" s="91"/>
      <c r="L33" s="269">
        <f t="shared" si="0"/>
        <v>0</v>
      </c>
      <c r="M33" s="91"/>
      <c r="N33" s="91">
        <f t="shared" si="1"/>
        <v>0</v>
      </c>
      <c r="O33" s="88" t="str">
        <f t="shared" si="2"/>
        <v/>
      </c>
      <c r="P33" s="266"/>
    </row>
    <row r="34" ht="15.9" customHeight="1" spans="1:16">
      <c r="A34" s="257"/>
      <c r="B34" s="257"/>
      <c r="C34" s="89"/>
      <c r="D34" s="146"/>
      <c r="E34" s="258"/>
      <c r="F34" s="258"/>
      <c r="G34" s="326"/>
      <c r="H34" s="269"/>
      <c r="I34" s="269"/>
      <c r="J34" s="269"/>
      <c r="K34" s="91"/>
      <c r="L34" s="269">
        <f t="shared" si="0"/>
        <v>0</v>
      </c>
      <c r="M34" s="91"/>
      <c r="N34" s="91">
        <f t="shared" si="1"/>
        <v>0</v>
      </c>
      <c r="O34" s="88" t="str">
        <f t="shared" si="2"/>
        <v/>
      </c>
      <c r="P34" s="266"/>
    </row>
    <row r="35" ht="15.9" customHeight="1" spans="1:16">
      <c r="A35" s="257"/>
      <c r="B35" s="257"/>
      <c r="C35" s="89"/>
      <c r="D35" s="146"/>
      <c r="E35" s="258"/>
      <c r="F35" s="258"/>
      <c r="G35" s="326"/>
      <c r="H35" s="269"/>
      <c r="I35" s="269"/>
      <c r="J35" s="269"/>
      <c r="K35" s="91"/>
      <c r="L35" s="269">
        <f t="shared" si="0"/>
        <v>0</v>
      </c>
      <c r="M35" s="91"/>
      <c r="N35" s="91">
        <f t="shared" si="1"/>
        <v>0</v>
      </c>
      <c r="O35" s="88" t="str">
        <f t="shared" si="2"/>
        <v/>
      </c>
      <c r="P35" s="266"/>
    </row>
    <row r="36" ht="15.9" customHeight="1" spans="1:16">
      <c r="A36" s="257"/>
      <c r="B36" s="257"/>
      <c r="C36" s="89"/>
      <c r="D36" s="146"/>
      <c r="E36" s="258"/>
      <c r="F36" s="258"/>
      <c r="G36" s="326"/>
      <c r="H36" s="269"/>
      <c r="I36" s="269"/>
      <c r="J36" s="269"/>
      <c r="K36" s="91"/>
      <c r="L36" s="269">
        <f t="shared" si="0"/>
        <v>0</v>
      </c>
      <c r="M36" s="91"/>
      <c r="N36" s="91">
        <f t="shared" si="1"/>
        <v>0</v>
      </c>
      <c r="O36" s="88" t="str">
        <f t="shared" si="2"/>
        <v/>
      </c>
      <c r="P36" s="266"/>
    </row>
    <row r="37" ht="15.9" customHeight="1" spans="1:16">
      <c r="A37" s="257"/>
      <c r="B37" s="257"/>
      <c r="C37" s="89"/>
      <c r="D37" s="146"/>
      <c r="E37" s="258"/>
      <c r="F37" s="258"/>
      <c r="G37" s="326"/>
      <c r="H37" s="269"/>
      <c r="I37" s="269"/>
      <c r="J37" s="269"/>
      <c r="K37" s="91"/>
      <c r="L37" s="269">
        <f t="shared" si="0"/>
        <v>0</v>
      </c>
      <c r="M37" s="91"/>
      <c r="N37" s="91">
        <f t="shared" si="1"/>
        <v>0</v>
      </c>
      <c r="O37" s="88" t="str">
        <f t="shared" si="2"/>
        <v/>
      </c>
      <c r="P37" s="266"/>
    </row>
    <row r="38" ht="15.9" customHeight="1" spans="1:16">
      <c r="A38" s="262" t="s">
        <v>471</v>
      </c>
      <c r="B38" s="274"/>
      <c r="C38" s="263"/>
      <c r="D38" s="146"/>
      <c r="E38" s="258"/>
      <c r="F38" s="258"/>
      <c r="G38" s="326"/>
      <c r="H38" s="91"/>
      <c r="I38" s="91"/>
      <c r="J38" s="91"/>
      <c r="K38" s="91"/>
      <c r="L38" s="91">
        <f>SUM(L7:L37)</f>
        <v>0</v>
      </c>
      <c r="M38" s="91">
        <f>SUM(M7:M37)</f>
        <v>0</v>
      </c>
      <c r="N38" s="91">
        <f>SUM(N7:N37)</f>
        <v>0</v>
      </c>
      <c r="O38" s="88" t="str">
        <f t="shared" si="2"/>
        <v/>
      </c>
      <c r="P38" s="266"/>
    </row>
    <row r="39" s="13" customFormat="1" ht="15.9" customHeight="1" spans="1:13">
      <c r="A39" s="34" t="str">
        <f>CONCATENATE("被评估单位填表人：",基本情况!$D$9)</f>
        <v>被评估单位填表人：</v>
      </c>
      <c r="B39" s="34"/>
      <c r="C39" s="35"/>
      <c r="D39" s="35"/>
      <c r="E39" s="35"/>
      <c r="F39" s="35"/>
      <c r="G39" s="35"/>
      <c r="K39" s="65"/>
      <c r="L39" s="328" t="str">
        <f>CONCATENATE("资产评估专业人员：",基本情况!$B$10)</f>
        <v>资产评估专业人员：</v>
      </c>
      <c r="M39" s="48"/>
    </row>
    <row r="40" s="13" customFormat="1" ht="15.9" customHeight="1" spans="1:2">
      <c r="A40" s="37" t="str">
        <f>基本情况!$A$7&amp;基本情况!$B$7</f>
        <v>填表日期：2024年9月13日</v>
      </c>
      <c r="B40" s="37"/>
    </row>
  </sheetData>
  <mergeCells count="16">
    <mergeCell ref="A1:P1"/>
    <mergeCell ref="A2:P2"/>
    <mergeCell ref="O3:P3"/>
    <mergeCell ref="H5:L5"/>
    <mergeCell ref="A38:C38"/>
    <mergeCell ref="A5:A6"/>
    <mergeCell ref="B5:B6"/>
    <mergeCell ref="C5:C6"/>
    <mergeCell ref="D5:D6"/>
    <mergeCell ref="E5:E6"/>
    <mergeCell ref="F5:F6"/>
    <mergeCell ref="G5:G6"/>
    <mergeCell ref="M5:M6"/>
    <mergeCell ref="N5:N6"/>
    <mergeCell ref="O5:O6"/>
    <mergeCell ref="P5:P6"/>
  </mergeCells>
  <printOptions horizontalCentered="1"/>
  <pageMargins left="0.590551181102362" right="0.590551181102362" top="0.866141732283464" bottom="0.47244094488189" header="1.22047244094488" footer="0.196850393700787"/>
  <pageSetup paperSize="9" scale="79" fitToHeight="0" orientation="landscape"/>
  <headerFooter>
    <oddHeader>&amp;R&amp;"宋体,常规"&amp;10第&amp;"Times New Roman,常规"&amp;P&amp;"宋体,常规"页&amp;"Times New Roman,常规" &amp;"宋体,常规"共&amp;"Times New Roman,常规"&amp;N&amp;"宋体,常规"页</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zoomScale="90" zoomScaleNormal="90" topLeftCell="A16" workbookViewId="0">
      <selection activeCell="A1" sqref="A1:P1"/>
    </sheetView>
  </sheetViews>
  <sheetFormatPr defaultColWidth="9" defaultRowHeight="15.75" customHeight="1"/>
  <cols>
    <col min="1" max="1" width="5.66666666666667" style="14" customWidth="1"/>
    <col min="2" max="3" width="10.5833333333333" style="14" customWidth="1"/>
    <col min="4" max="4" width="5.66666666666667" style="14" customWidth="1"/>
    <col min="5" max="5" width="10.5833333333333" style="14" customWidth="1"/>
    <col min="6" max="7" width="7.5" style="14" customWidth="1"/>
    <col min="8" max="9" width="7.58333333333333" style="14" customWidth="1"/>
    <col min="10" max="10" width="10.5833333333333" style="289" customWidth="1"/>
    <col min="11" max="11" width="8.58333333333333" style="14" customWidth="1"/>
    <col min="12" max="12" width="7.58333333333333" style="14" customWidth="1"/>
    <col min="13" max="13" width="10.5833333333333" style="14" customWidth="1"/>
    <col min="14" max="14" width="8.58333333333333" style="14" customWidth="1"/>
    <col min="15" max="16" width="6.58333333333333" style="14" customWidth="1"/>
    <col min="17" max="16384" width="9" style="14"/>
  </cols>
  <sheetData>
    <row r="1" s="11" customFormat="1" ht="30" customHeight="1" spans="1:16">
      <c r="A1" s="15" t="s">
        <v>639</v>
      </c>
      <c r="B1" s="15"/>
      <c r="C1" s="15"/>
      <c r="D1" s="15"/>
      <c r="E1" s="15"/>
      <c r="F1" s="15"/>
      <c r="G1" s="15"/>
      <c r="H1" s="15"/>
      <c r="I1" s="15"/>
      <c r="J1" s="15"/>
      <c r="K1" s="15"/>
      <c r="L1" s="15"/>
      <c r="M1" s="15"/>
      <c r="N1" s="15"/>
      <c r="O1" s="15"/>
      <c r="P1" s="15"/>
    </row>
    <row r="2" ht="14.5" customHeight="1" spans="1:16">
      <c r="A2" s="16" t="str">
        <f>基本情况!A4&amp;基本情况!B4</f>
        <v>评估基准日：2024年9月13日</v>
      </c>
      <c r="B2" s="16"/>
      <c r="C2" s="16"/>
      <c r="D2" s="16"/>
      <c r="E2" s="16"/>
      <c r="F2" s="16"/>
      <c r="G2" s="16"/>
      <c r="H2" s="16"/>
      <c r="I2" s="16"/>
      <c r="J2" s="40"/>
      <c r="K2" s="40"/>
      <c r="L2" s="40"/>
      <c r="M2" s="40"/>
      <c r="N2" s="40"/>
      <c r="O2" s="40"/>
      <c r="P2" s="40"/>
    </row>
    <row r="3" customHeight="1" spans="1:16">
      <c r="A3" s="16"/>
      <c r="B3" s="16"/>
      <c r="C3" s="16"/>
      <c r="D3" s="16"/>
      <c r="E3" s="16"/>
      <c r="F3" s="16"/>
      <c r="G3" s="16"/>
      <c r="H3" s="16"/>
      <c r="I3" s="16"/>
      <c r="J3" s="40"/>
      <c r="K3" s="40"/>
      <c r="L3" s="40"/>
      <c r="M3" s="40"/>
      <c r="N3" s="40"/>
      <c r="O3" s="40"/>
      <c r="P3" s="41" t="s">
        <v>640</v>
      </c>
    </row>
    <row r="4" customHeight="1" spans="1:16">
      <c r="A4" s="94" t="str">
        <f>基本情况!A6&amp;基本情况!B6</f>
        <v>被评估单位：海南省农垦五指山茶业集团股份有限公司定安农产品加工厂</v>
      </c>
      <c r="P4" s="42" t="s">
        <v>377</v>
      </c>
    </row>
    <row r="5" s="21" customFormat="1" ht="15" customHeight="1" spans="1:16">
      <c r="A5" s="28" t="s">
        <v>378</v>
      </c>
      <c r="B5" s="28" t="s">
        <v>641</v>
      </c>
      <c r="C5" s="142" t="s">
        <v>604</v>
      </c>
      <c r="D5" s="132" t="s">
        <v>642</v>
      </c>
      <c r="E5" s="132" t="s">
        <v>614</v>
      </c>
      <c r="F5" s="132" t="s">
        <v>615</v>
      </c>
      <c r="G5" s="314" t="s">
        <v>643</v>
      </c>
      <c r="H5" s="28" t="s">
        <v>380</v>
      </c>
      <c r="I5" s="28"/>
      <c r="J5" s="28"/>
      <c r="K5" s="322" t="s">
        <v>625</v>
      </c>
      <c r="L5" s="31" t="s">
        <v>381</v>
      </c>
      <c r="M5" s="32"/>
      <c r="N5" s="142" t="s">
        <v>382</v>
      </c>
      <c r="O5" s="28" t="s">
        <v>383</v>
      </c>
      <c r="P5" s="28" t="s">
        <v>464</v>
      </c>
    </row>
    <row r="6" s="21" customFormat="1" ht="15" customHeight="1" spans="1:16">
      <c r="A6" s="28"/>
      <c r="B6" s="28"/>
      <c r="C6" s="144"/>
      <c r="D6" s="135"/>
      <c r="E6" s="135"/>
      <c r="F6" s="135"/>
      <c r="G6" s="315"/>
      <c r="H6" s="28" t="s">
        <v>607</v>
      </c>
      <c r="I6" s="56" t="s">
        <v>644</v>
      </c>
      <c r="J6" s="28" t="s">
        <v>609</v>
      </c>
      <c r="K6" s="323"/>
      <c r="L6" s="56" t="s">
        <v>644</v>
      </c>
      <c r="M6" s="28" t="s">
        <v>609</v>
      </c>
      <c r="N6" s="144"/>
      <c r="O6" s="28"/>
      <c r="P6" s="28"/>
    </row>
    <row r="7" s="287" customFormat="1" ht="15.9" customHeight="1" spans="1:16">
      <c r="A7" s="257">
        <v>1</v>
      </c>
      <c r="B7" s="293"/>
      <c r="C7" s="293"/>
      <c r="D7" s="316"/>
      <c r="E7" s="293"/>
      <c r="F7" s="316"/>
      <c r="G7" s="316"/>
      <c r="H7" s="317"/>
      <c r="I7" s="317"/>
      <c r="J7" s="295"/>
      <c r="K7" s="268"/>
      <c r="L7" s="268"/>
      <c r="M7" s="308">
        <f>ROUND(K7*L7,0)</f>
        <v>0</v>
      </c>
      <c r="N7" s="91">
        <f>M7-J7</f>
        <v>0</v>
      </c>
      <c r="O7" s="88" t="str">
        <f>IF(OR(J7=0,J7=""),"",ROUND((N7)/J7*100,2))</f>
        <v/>
      </c>
      <c r="P7" s="266"/>
    </row>
    <row r="8" ht="15.9" customHeight="1" spans="1:16">
      <c r="A8" s="257"/>
      <c r="B8" s="293"/>
      <c r="C8" s="293"/>
      <c r="D8" s="316"/>
      <c r="E8" s="293"/>
      <c r="F8" s="316"/>
      <c r="G8" s="316"/>
      <c r="H8" s="317"/>
      <c r="I8" s="317"/>
      <c r="J8" s="295"/>
      <c r="K8" s="268"/>
      <c r="L8" s="268"/>
      <c r="M8" s="308"/>
      <c r="N8" s="91">
        <f t="shared" ref="N8:N30" si="0">M8-J8</f>
        <v>0</v>
      </c>
      <c r="O8" s="88" t="str">
        <f t="shared" ref="O8:O31" si="1">IF(OR(J8=0,J8=""),"",ROUND((N8)/J8*100,2))</f>
        <v/>
      </c>
      <c r="P8" s="266"/>
    </row>
    <row r="9" ht="15.9" customHeight="1" spans="1:16">
      <c r="A9" s="257"/>
      <c r="B9" s="293"/>
      <c r="C9" s="293"/>
      <c r="D9" s="316"/>
      <c r="E9" s="293"/>
      <c r="F9" s="316"/>
      <c r="G9" s="316"/>
      <c r="H9" s="317"/>
      <c r="I9" s="317"/>
      <c r="J9" s="295"/>
      <c r="K9" s="268"/>
      <c r="L9" s="268"/>
      <c r="M9" s="308"/>
      <c r="N9" s="91">
        <f t="shared" si="0"/>
        <v>0</v>
      </c>
      <c r="O9" s="88" t="str">
        <f t="shared" si="1"/>
        <v/>
      </c>
      <c r="P9" s="266"/>
    </row>
    <row r="10" ht="15.9" customHeight="1" spans="1:16">
      <c r="A10" s="257"/>
      <c r="B10" s="293"/>
      <c r="C10" s="293"/>
      <c r="D10" s="316"/>
      <c r="E10" s="293"/>
      <c r="F10" s="316"/>
      <c r="G10" s="316"/>
      <c r="H10" s="317"/>
      <c r="I10" s="317"/>
      <c r="J10" s="295"/>
      <c r="K10" s="268"/>
      <c r="L10" s="268"/>
      <c r="M10" s="308"/>
      <c r="N10" s="91">
        <f t="shared" si="0"/>
        <v>0</v>
      </c>
      <c r="O10" s="88" t="str">
        <f t="shared" si="1"/>
        <v/>
      </c>
      <c r="P10" s="266"/>
    </row>
    <row r="11" ht="15.9" customHeight="1" spans="1:16">
      <c r="A11" s="257"/>
      <c r="B11" s="293"/>
      <c r="C11" s="293"/>
      <c r="D11" s="316"/>
      <c r="E11" s="293"/>
      <c r="F11" s="316"/>
      <c r="G11" s="316"/>
      <c r="H11" s="317"/>
      <c r="I11" s="317"/>
      <c r="J11" s="295"/>
      <c r="K11" s="268"/>
      <c r="L11" s="268"/>
      <c r="M11" s="308"/>
      <c r="N11" s="91">
        <f t="shared" si="0"/>
        <v>0</v>
      </c>
      <c r="O11" s="88" t="str">
        <f t="shared" si="1"/>
        <v/>
      </c>
      <c r="P11" s="266"/>
    </row>
    <row r="12" ht="15.9" customHeight="1" spans="1:16">
      <c r="A12" s="257"/>
      <c r="B12" s="296"/>
      <c r="C12" s="297"/>
      <c r="D12" s="318"/>
      <c r="E12" s="297"/>
      <c r="F12" s="318"/>
      <c r="G12" s="318"/>
      <c r="H12" s="268"/>
      <c r="I12" s="324"/>
      <c r="J12" s="308"/>
      <c r="K12" s="268"/>
      <c r="L12" s="273"/>
      <c r="M12" s="308"/>
      <c r="N12" s="91">
        <f t="shared" si="0"/>
        <v>0</v>
      </c>
      <c r="O12" s="88" t="str">
        <f t="shared" si="1"/>
        <v/>
      </c>
      <c r="P12" s="266"/>
    </row>
    <row r="13" s="288" customFormat="1" ht="15.9" customHeight="1" spans="1:16">
      <c r="A13" s="257"/>
      <c r="B13" s="299"/>
      <c r="C13" s="300"/>
      <c r="D13" s="319"/>
      <c r="E13" s="301"/>
      <c r="F13" s="318"/>
      <c r="G13" s="318"/>
      <c r="H13" s="268"/>
      <c r="I13" s="324"/>
      <c r="J13" s="308"/>
      <c r="K13" s="268"/>
      <c r="L13" s="273"/>
      <c r="M13" s="308"/>
      <c r="N13" s="91">
        <f t="shared" si="0"/>
        <v>0</v>
      </c>
      <c r="O13" s="88" t="str">
        <f t="shared" si="1"/>
        <v/>
      </c>
      <c r="P13" s="309"/>
    </row>
    <row r="14" ht="15.9" customHeight="1" spans="1:16">
      <c r="A14" s="257"/>
      <c r="B14" s="299"/>
      <c r="C14" s="300"/>
      <c r="D14" s="319"/>
      <c r="E14" s="301"/>
      <c r="F14" s="318"/>
      <c r="G14" s="318"/>
      <c r="H14" s="268"/>
      <c r="I14" s="324"/>
      <c r="J14" s="269"/>
      <c r="K14" s="268"/>
      <c r="L14" s="273"/>
      <c r="M14" s="308"/>
      <c r="N14" s="91">
        <f t="shared" si="0"/>
        <v>0</v>
      </c>
      <c r="O14" s="88" t="str">
        <f t="shared" si="1"/>
        <v/>
      </c>
      <c r="P14" s="266"/>
    </row>
    <row r="15" ht="15.9" customHeight="1" spans="1:16">
      <c r="A15" s="257"/>
      <c r="B15" s="299"/>
      <c r="C15" s="300"/>
      <c r="D15" s="319"/>
      <c r="E15" s="301"/>
      <c r="F15" s="318"/>
      <c r="G15" s="318"/>
      <c r="H15" s="268"/>
      <c r="I15" s="324"/>
      <c r="J15" s="269"/>
      <c r="K15" s="268"/>
      <c r="L15" s="273"/>
      <c r="M15" s="308"/>
      <c r="N15" s="91">
        <f t="shared" si="0"/>
        <v>0</v>
      </c>
      <c r="O15" s="88" t="str">
        <f t="shared" si="1"/>
        <v/>
      </c>
      <c r="P15" s="266"/>
    </row>
    <row r="16" ht="15.9" customHeight="1" spans="1:16">
      <c r="A16" s="257"/>
      <c r="B16" s="299"/>
      <c r="C16" s="300"/>
      <c r="D16" s="319"/>
      <c r="E16" s="301"/>
      <c r="F16" s="318"/>
      <c r="G16" s="318"/>
      <c r="H16" s="268"/>
      <c r="I16" s="324"/>
      <c r="J16" s="269"/>
      <c r="K16" s="268"/>
      <c r="L16" s="273"/>
      <c r="M16" s="308"/>
      <c r="N16" s="91">
        <f t="shared" si="0"/>
        <v>0</v>
      </c>
      <c r="O16" s="88" t="str">
        <f t="shared" si="1"/>
        <v/>
      </c>
      <c r="P16" s="266"/>
    </row>
    <row r="17" ht="15.9" customHeight="1" spans="1:16">
      <c r="A17" s="257"/>
      <c r="B17" s="299"/>
      <c r="C17" s="300"/>
      <c r="D17" s="319"/>
      <c r="E17" s="301"/>
      <c r="F17" s="318"/>
      <c r="G17" s="318"/>
      <c r="H17" s="268"/>
      <c r="I17" s="324"/>
      <c r="J17" s="269"/>
      <c r="K17" s="268"/>
      <c r="L17" s="273"/>
      <c r="M17" s="308"/>
      <c r="N17" s="91">
        <f t="shared" si="0"/>
        <v>0</v>
      </c>
      <c r="O17" s="88" t="str">
        <f t="shared" si="1"/>
        <v/>
      </c>
      <c r="P17" s="266"/>
    </row>
    <row r="18" ht="15.9" customHeight="1" spans="1:16">
      <c r="A18" s="257"/>
      <c r="B18" s="299"/>
      <c r="C18" s="300"/>
      <c r="D18" s="319"/>
      <c r="E18" s="301"/>
      <c r="F18" s="318"/>
      <c r="G18" s="318"/>
      <c r="H18" s="268"/>
      <c r="I18" s="324"/>
      <c r="J18" s="269"/>
      <c r="K18" s="268"/>
      <c r="L18" s="273"/>
      <c r="M18" s="308"/>
      <c r="N18" s="91">
        <f t="shared" si="0"/>
        <v>0</v>
      </c>
      <c r="O18" s="88" t="str">
        <f t="shared" si="1"/>
        <v/>
      </c>
      <c r="P18" s="266"/>
    </row>
    <row r="19" ht="15.9" customHeight="1" spans="1:16">
      <c r="A19" s="257"/>
      <c r="B19" s="299"/>
      <c r="C19" s="300"/>
      <c r="D19" s="319"/>
      <c r="E19" s="301"/>
      <c r="F19" s="318"/>
      <c r="G19" s="318"/>
      <c r="H19" s="268"/>
      <c r="I19" s="324"/>
      <c r="J19" s="269"/>
      <c r="K19" s="268"/>
      <c r="L19" s="273"/>
      <c r="M19" s="308"/>
      <c r="N19" s="91">
        <f t="shared" si="0"/>
        <v>0</v>
      </c>
      <c r="O19" s="88" t="str">
        <f t="shared" si="1"/>
        <v/>
      </c>
      <c r="P19" s="266"/>
    </row>
    <row r="20" ht="15.9" customHeight="1" spans="1:16">
      <c r="A20" s="257"/>
      <c r="B20" s="300"/>
      <c r="C20" s="299"/>
      <c r="D20" s="320"/>
      <c r="E20" s="296"/>
      <c r="F20" s="318"/>
      <c r="G20" s="318"/>
      <c r="H20" s="268"/>
      <c r="I20" s="324"/>
      <c r="J20" s="269"/>
      <c r="K20" s="268"/>
      <c r="L20" s="273"/>
      <c r="M20" s="308"/>
      <c r="N20" s="91">
        <f t="shared" si="0"/>
        <v>0</v>
      </c>
      <c r="O20" s="88" t="str">
        <f t="shared" si="1"/>
        <v/>
      </c>
      <c r="P20" s="266"/>
    </row>
    <row r="21" ht="15.9" customHeight="1" spans="1:16">
      <c r="A21" s="257"/>
      <c r="B21" s="303"/>
      <c r="C21" s="299"/>
      <c r="D21" s="320"/>
      <c r="E21" s="296"/>
      <c r="F21" s="321"/>
      <c r="G21" s="321"/>
      <c r="H21" s="268"/>
      <c r="I21" s="324"/>
      <c r="J21" s="269"/>
      <c r="K21" s="268"/>
      <c r="L21" s="273"/>
      <c r="M21" s="308"/>
      <c r="N21" s="91">
        <f t="shared" si="0"/>
        <v>0</v>
      </c>
      <c r="O21" s="88" t="str">
        <f t="shared" si="1"/>
        <v/>
      </c>
      <c r="P21" s="266"/>
    </row>
    <row r="22" ht="15.9" customHeight="1" spans="1:16">
      <c r="A22" s="257"/>
      <c r="B22" s="303"/>
      <c r="C22" s="303"/>
      <c r="D22" s="320"/>
      <c r="E22" s="304"/>
      <c r="F22" s="321"/>
      <c r="G22" s="321"/>
      <c r="H22" s="268"/>
      <c r="I22" s="324"/>
      <c r="J22" s="269"/>
      <c r="K22" s="268"/>
      <c r="L22" s="273"/>
      <c r="M22" s="308"/>
      <c r="N22" s="91">
        <f t="shared" si="0"/>
        <v>0</v>
      </c>
      <c r="O22" s="88" t="str">
        <f t="shared" si="1"/>
        <v/>
      </c>
      <c r="P22" s="266"/>
    </row>
    <row r="23" ht="15.9" customHeight="1" spans="1:16">
      <c r="A23" s="257"/>
      <c r="B23" s="303"/>
      <c r="C23" s="303"/>
      <c r="D23" s="320"/>
      <c r="E23" s="304"/>
      <c r="F23" s="321"/>
      <c r="G23" s="321"/>
      <c r="H23" s="268"/>
      <c r="I23" s="324"/>
      <c r="J23" s="269"/>
      <c r="K23" s="268"/>
      <c r="L23" s="273"/>
      <c r="M23" s="308"/>
      <c r="N23" s="91">
        <f t="shared" si="0"/>
        <v>0</v>
      </c>
      <c r="O23" s="88" t="str">
        <f t="shared" si="1"/>
        <v/>
      </c>
      <c r="P23" s="266"/>
    </row>
    <row r="24" ht="15.9" customHeight="1" spans="1:16">
      <c r="A24" s="257"/>
      <c r="B24" s="303"/>
      <c r="C24" s="299"/>
      <c r="D24" s="320"/>
      <c r="E24" s="296"/>
      <c r="F24" s="321"/>
      <c r="G24" s="321"/>
      <c r="H24" s="268"/>
      <c r="I24" s="324"/>
      <c r="J24" s="269"/>
      <c r="K24" s="268"/>
      <c r="L24" s="273"/>
      <c r="M24" s="308"/>
      <c r="N24" s="91">
        <f t="shared" si="0"/>
        <v>0</v>
      </c>
      <c r="O24" s="88" t="str">
        <f t="shared" si="1"/>
        <v/>
      </c>
      <c r="P24" s="266"/>
    </row>
    <row r="25" ht="15.9" customHeight="1" spans="1:16">
      <c r="A25" s="257"/>
      <c r="B25" s="303"/>
      <c r="C25" s="299"/>
      <c r="D25" s="320"/>
      <c r="E25" s="296"/>
      <c r="F25" s="321"/>
      <c r="G25" s="321"/>
      <c r="H25" s="268"/>
      <c r="I25" s="324"/>
      <c r="J25" s="269"/>
      <c r="K25" s="268"/>
      <c r="L25" s="273"/>
      <c r="M25" s="308"/>
      <c r="N25" s="91">
        <f t="shared" si="0"/>
        <v>0</v>
      </c>
      <c r="O25" s="88" t="str">
        <f t="shared" si="1"/>
        <v/>
      </c>
      <c r="P25" s="266"/>
    </row>
    <row r="26" ht="15.9" customHeight="1" spans="1:16">
      <c r="A26" s="257"/>
      <c r="B26" s="303"/>
      <c r="C26" s="299"/>
      <c r="D26" s="320"/>
      <c r="E26" s="296"/>
      <c r="F26" s="321"/>
      <c r="G26" s="321"/>
      <c r="H26" s="268"/>
      <c r="I26" s="324"/>
      <c r="J26" s="269"/>
      <c r="K26" s="268"/>
      <c r="L26" s="273"/>
      <c r="M26" s="308"/>
      <c r="N26" s="91">
        <f t="shared" si="0"/>
        <v>0</v>
      </c>
      <c r="O26" s="88" t="str">
        <f t="shared" si="1"/>
        <v/>
      </c>
      <c r="P26" s="266"/>
    </row>
    <row r="27" ht="15.9" customHeight="1" spans="1:16">
      <c r="A27" s="257"/>
      <c r="B27" s="303"/>
      <c r="C27" s="299"/>
      <c r="D27" s="320"/>
      <c r="E27" s="296"/>
      <c r="F27" s="321"/>
      <c r="G27" s="321"/>
      <c r="H27" s="268"/>
      <c r="I27" s="324"/>
      <c r="J27" s="269"/>
      <c r="K27" s="268"/>
      <c r="L27" s="273"/>
      <c r="M27" s="308"/>
      <c r="N27" s="91">
        <f t="shared" si="0"/>
        <v>0</v>
      </c>
      <c r="O27" s="88" t="str">
        <f t="shared" si="1"/>
        <v/>
      </c>
      <c r="P27" s="266"/>
    </row>
    <row r="28" ht="15.9" customHeight="1" spans="1:16">
      <c r="A28" s="257"/>
      <c r="B28" s="303"/>
      <c r="C28" s="299"/>
      <c r="D28" s="320"/>
      <c r="E28" s="296"/>
      <c r="F28" s="321"/>
      <c r="G28" s="321"/>
      <c r="H28" s="268"/>
      <c r="I28" s="324"/>
      <c r="J28" s="269"/>
      <c r="K28" s="268"/>
      <c r="L28" s="273"/>
      <c r="M28" s="308"/>
      <c r="N28" s="91">
        <f t="shared" si="0"/>
        <v>0</v>
      </c>
      <c r="O28" s="88" t="str">
        <f t="shared" si="1"/>
        <v/>
      </c>
      <c r="P28" s="266"/>
    </row>
    <row r="29" ht="15.9" customHeight="1" spans="1:16">
      <c r="A29" s="257"/>
      <c r="B29" s="303"/>
      <c r="C29" s="89"/>
      <c r="D29" s="321"/>
      <c r="E29" s="305"/>
      <c r="F29" s="321"/>
      <c r="G29" s="321"/>
      <c r="H29" s="268"/>
      <c r="I29" s="324"/>
      <c r="J29" s="269"/>
      <c r="K29" s="268"/>
      <c r="L29" s="273"/>
      <c r="M29" s="308"/>
      <c r="N29" s="91">
        <f t="shared" si="0"/>
        <v>0</v>
      </c>
      <c r="O29" s="88" t="str">
        <f t="shared" si="1"/>
        <v/>
      </c>
      <c r="P29" s="266"/>
    </row>
    <row r="30" ht="15.9" customHeight="1" spans="1:16">
      <c r="A30" s="257"/>
      <c r="B30" s="303"/>
      <c r="C30" s="89"/>
      <c r="D30" s="321"/>
      <c r="E30" s="305"/>
      <c r="F30" s="321"/>
      <c r="G30" s="321"/>
      <c r="H30" s="268"/>
      <c r="I30" s="324"/>
      <c r="J30" s="269"/>
      <c r="K30" s="268"/>
      <c r="L30" s="273"/>
      <c r="M30" s="308"/>
      <c r="N30" s="91">
        <f t="shared" si="0"/>
        <v>0</v>
      </c>
      <c r="O30" s="88" t="str">
        <f t="shared" si="1"/>
        <v/>
      </c>
      <c r="P30" s="266"/>
    </row>
    <row r="31" ht="15.9" customHeight="1" spans="1:16">
      <c r="A31" s="146" t="s">
        <v>493</v>
      </c>
      <c r="B31" s="146"/>
      <c r="C31" s="146"/>
      <c r="D31" s="146"/>
      <c r="E31" s="146"/>
      <c r="F31" s="146"/>
      <c r="G31" s="146"/>
      <c r="H31" s="273"/>
      <c r="I31" s="273"/>
      <c r="J31" s="91">
        <f>SUM(J7:J30)</f>
        <v>0</v>
      </c>
      <c r="K31" s="273"/>
      <c r="L31" s="273"/>
      <c r="M31" s="91">
        <f>SUM(M7:M30)</f>
        <v>0</v>
      </c>
      <c r="N31" s="91">
        <f>SUM(N7:N30)</f>
        <v>0</v>
      </c>
      <c r="O31" s="88" t="str">
        <f t="shared" si="1"/>
        <v/>
      </c>
      <c r="P31" s="266"/>
    </row>
    <row r="32" s="13" customFormat="1" ht="15.9" customHeight="1" spans="1:12">
      <c r="A32" s="34" t="str">
        <f>CONCATENATE("被评估单位填表人：",基本情况!$D$9)</f>
        <v>被评估单位填表人：</v>
      </c>
      <c r="B32" s="35"/>
      <c r="C32" s="35"/>
      <c r="D32" s="35"/>
      <c r="E32" s="35"/>
      <c r="F32" s="35"/>
      <c r="G32" s="264"/>
      <c r="I32" s="48"/>
      <c r="J32" s="48"/>
      <c r="K32" s="48"/>
      <c r="L32" s="81" t="str">
        <f>CONCATENATE("资产评估专业人员：",基本情况!$B$10)</f>
        <v>资产评估专业人员：</v>
      </c>
    </row>
    <row r="33" s="13" customFormat="1" ht="15.9" customHeight="1" spans="1:1">
      <c r="A33" s="37" t="str">
        <f>基本情况!$A$7&amp;基本情况!$B$7</f>
        <v>填表日期：2024年9月13日</v>
      </c>
    </row>
  </sheetData>
  <mergeCells count="16">
    <mergeCell ref="A1:P1"/>
    <mergeCell ref="A2:P2"/>
    <mergeCell ref="H5:J5"/>
    <mergeCell ref="L5:M5"/>
    <mergeCell ref="A31:B31"/>
    <mergeCell ref="A5:A6"/>
    <mergeCell ref="B5:B6"/>
    <mergeCell ref="C5:C6"/>
    <mergeCell ref="D5:D6"/>
    <mergeCell ref="E5:E6"/>
    <mergeCell ref="F5:F6"/>
    <mergeCell ref="G5:G6"/>
    <mergeCell ref="K5:K6"/>
    <mergeCell ref="N5:N6"/>
    <mergeCell ref="O5:O6"/>
    <mergeCell ref="P5:P6"/>
  </mergeCells>
  <printOptions horizontalCentered="1"/>
  <pageMargins left="0.590551181102362" right="0.590551181102362" top="0.866141732283464" bottom="0.47244094488189" header="1.22047244094488" footer="0.196850393700787"/>
  <pageSetup paperSize="9" scale="95"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zoomScale="90" zoomScaleNormal="90" topLeftCell="A19" workbookViewId="0">
      <selection activeCell="A1" sqref="A1:P1"/>
    </sheetView>
  </sheetViews>
  <sheetFormatPr defaultColWidth="9" defaultRowHeight="15.75" customHeight="1"/>
  <cols>
    <col min="1" max="1" width="5.66666666666667" style="14" customWidth="1"/>
    <col min="2" max="3" width="10.6666666666667" style="14" customWidth="1"/>
    <col min="4" max="4" width="6.58333333333333" style="14" customWidth="1"/>
    <col min="5" max="5" width="8.58333333333333" style="14" customWidth="1" outlineLevel="1"/>
    <col min="6" max="6" width="8.58333333333333" style="278" customWidth="1"/>
    <col min="7" max="7" width="12.5833333333333" style="278" customWidth="1"/>
    <col min="8" max="9" width="8.58333333333333" style="278" customWidth="1"/>
    <col min="10" max="10" width="12.5833333333333" style="278" customWidth="1"/>
    <col min="11" max="11" width="10.5833333333333" style="278" customWidth="1"/>
    <col min="12" max="12" width="8.58333333333333" style="278" customWidth="1"/>
    <col min="13" max="13" width="10.5833333333333" style="14" customWidth="1"/>
    <col min="14" max="16384" width="9" style="14"/>
  </cols>
  <sheetData>
    <row r="1" s="11" customFormat="1" ht="30" customHeight="1" spans="1:13">
      <c r="A1" s="15" t="s">
        <v>645</v>
      </c>
      <c r="B1" s="15"/>
      <c r="C1" s="15"/>
      <c r="D1" s="15"/>
      <c r="E1" s="15"/>
      <c r="F1" s="15"/>
      <c r="G1" s="15"/>
      <c r="H1" s="15"/>
      <c r="I1" s="15"/>
      <c r="J1" s="15"/>
      <c r="K1" s="15"/>
      <c r="L1" s="15"/>
      <c r="M1" s="15"/>
    </row>
    <row r="2" ht="14.5" customHeight="1" spans="1:13">
      <c r="A2" s="16" t="str">
        <f>基本情况!A4&amp;基本情况!B4</f>
        <v>评估基准日：2024年9月13日</v>
      </c>
      <c r="B2" s="16"/>
      <c r="C2" s="16"/>
      <c r="D2" s="16"/>
      <c r="E2" s="16"/>
      <c r="F2" s="16"/>
      <c r="G2" s="16"/>
      <c r="H2" s="40"/>
      <c r="I2" s="40"/>
      <c r="J2" s="40"/>
      <c r="K2" s="40"/>
      <c r="L2" s="40"/>
      <c r="M2" s="40"/>
    </row>
    <row r="3" customHeight="1" spans="1:13">
      <c r="A3" s="16"/>
      <c r="B3" s="16"/>
      <c r="C3" s="16"/>
      <c r="D3" s="16"/>
      <c r="E3" s="16"/>
      <c r="F3" s="16"/>
      <c r="G3" s="16"/>
      <c r="H3" s="40"/>
      <c r="I3" s="40"/>
      <c r="J3" s="40"/>
      <c r="K3" s="40"/>
      <c r="L3" s="40"/>
      <c r="M3" s="41" t="s">
        <v>646</v>
      </c>
    </row>
    <row r="4" customHeight="1" spans="1:13">
      <c r="A4" s="94" t="str">
        <f>基本情况!A6&amp;基本情况!B6</f>
        <v>被评估单位：海南省农垦五指山茶业集团股份有限公司定安农产品加工厂</v>
      </c>
      <c r="B4" s="94"/>
      <c r="M4" s="42" t="s">
        <v>377</v>
      </c>
    </row>
    <row r="5" s="21" customFormat="1" ht="15" customHeight="1" spans="1:13">
      <c r="A5" s="28" t="s">
        <v>378</v>
      </c>
      <c r="B5" s="142" t="s">
        <v>603</v>
      </c>
      <c r="C5" s="28" t="s">
        <v>604</v>
      </c>
      <c r="D5" s="132" t="s">
        <v>647</v>
      </c>
      <c r="E5" s="31" t="s">
        <v>380</v>
      </c>
      <c r="F5" s="125"/>
      <c r="G5" s="32"/>
      <c r="H5" s="142" t="s">
        <v>606</v>
      </c>
      <c r="I5" s="31" t="s">
        <v>381</v>
      </c>
      <c r="J5" s="32"/>
      <c r="K5" s="142" t="s">
        <v>382</v>
      </c>
      <c r="L5" s="28" t="s">
        <v>383</v>
      </c>
      <c r="M5" s="28" t="s">
        <v>464</v>
      </c>
    </row>
    <row r="6" s="21" customFormat="1" ht="15" customHeight="1" spans="1:13">
      <c r="A6" s="28"/>
      <c r="B6" s="144"/>
      <c r="C6" s="28"/>
      <c r="D6" s="135"/>
      <c r="E6" s="28" t="s">
        <v>607</v>
      </c>
      <c r="F6" s="28" t="s">
        <v>608</v>
      </c>
      <c r="G6" s="28" t="s">
        <v>609</v>
      </c>
      <c r="H6" s="144"/>
      <c r="I6" s="28" t="s">
        <v>610</v>
      </c>
      <c r="J6" s="28" t="s">
        <v>609</v>
      </c>
      <c r="K6" s="144"/>
      <c r="L6" s="28"/>
      <c r="M6" s="28"/>
    </row>
    <row r="7" s="287" customFormat="1" ht="15.9" customHeight="1" spans="1:13">
      <c r="A7" s="257" t="s">
        <v>621</v>
      </c>
      <c r="B7" s="257"/>
      <c r="C7" s="279"/>
      <c r="D7" s="281"/>
      <c r="E7" s="283"/>
      <c r="F7" s="282" t="s">
        <v>461</v>
      </c>
      <c r="G7" s="269"/>
      <c r="H7" s="282"/>
      <c r="I7" s="313"/>
      <c r="J7" s="269"/>
      <c r="K7" s="91">
        <f>J7-G7</f>
        <v>0</v>
      </c>
      <c r="L7" s="88" t="str">
        <f>IF(OR(G7=0,G7=""),"",ROUND((K7)/G7*100,2))</f>
        <v/>
      </c>
      <c r="M7" s="266"/>
    </row>
    <row r="8" ht="15.9" customHeight="1" spans="1:13">
      <c r="A8" s="257"/>
      <c r="B8" s="257"/>
      <c r="C8" s="89"/>
      <c r="D8" s="146"/>
      <c r="E8" s="283"/>
      <c r="F8" s="282" t="s">
        <v>461</v>
      </c>
      <c r="G8" s="269"/>
      <c r="H8" s="282"/>
      <c r="I8" s="282"/>
      <c r="J8" s="269"/>
      <c r="K8" s="91">
        <f t="shared" ref="K8:K28" si="0">J8-G8</f>
        <v>0</v>
      </c>
      <c r="L8" s="88" t="str">
        <f t="shared" ref="L8:L29" si="1">IF(OR(G8=0,G8=""),"",ROUND((K8)/G8*100,2))</f>
        <v/>
      </c>
      <c r="M8" s="266"/>
    </row>
    <row r="9" ht="15.9" customHeight="1" spans="1:13">
      <c r="A9" s="257"/>
      <c r="B9" s="257"/>
      <c r="C9" s="89"/>
      <c r="D9" s="146"/>
      <c r="E9" s="283"/>
      <c r="F9" s="282" t="s">
        <v>461</v>
      </c>
      <c r="G9" s="269"/>
      <c r="H9" s="282"/>
      <c r="I9" s="282"/>
      <c r="J9" s="269"/>
      <c r="K9" s="91">
        <f t="shared" si="0"/>
        <v>0</v>
      </c>
      <c r="L9" s="88" t="str">
        <f t="shared" si="1"/>
        <v/>
      </c>
      <c r="M9" s="266"/>
    </row>
    <row r="10" ht="15.9" customHeight="1" spans="1:13">
      <c r="A10" s="257"/>
      <c r="B10" s="257"/>
      <c r="C10" s="89"/>
      <c r="D10" s="146"/>
      <c r="E10" s="283"/>
      <c r="F10" s="282" t="s">
        <v>461</v>
      </c>
      <c r="G10" s="269"/>
      <c r="H10" s="282"/>
      <c r="I10" s="282"/>
      <c r="J10" s="269"/>
      <c r="K10" s="91">
        <f t="shared" si="0"/>
        <v>0</v>
      </c>
      <c r="L10" s="88" t="str">
        <f t="shared" si="1"/>
        <v/>
      </c>
      <c r="M10" s="266"/>
    </row>
    <row r="11" ht="15.9" customHeight="1" spans="1:13">
      <c r="A11" s="257"/>
      <c r="B11" s="257"/>
      <c r="C11" s="89"/>
      <c r="D11" s="146"/>
      <c r="E11" s="283"/>
      <c r="F11" s="282" t="s">
        <v>461</v>
      </c>
      <c r="G11" s="269"/>
      <c r="H11" s="282"/>
      <c r="I11" s="282"/>
      <c r="J11" s="269"/>
      <c r="K11" s="91">
        <f t="shared" si="0"/>
        <v>0</v>
      </c>
      <c r="L11" s="88" t="str">
        <f t="shared" si="1"/>
        <v/>
      </c>
      <c r="M11" s="266"/>
    </row>
    <row r="12" ht="15.9" customHeight="1" spans="1:13">
      <c r="A12" s="257"/>
      <c r="B12" s="257"/>
      <c r="C12" s="89"/>
      <c r="D12" s="146"/>
      <c r="E12" s="283"/>
      <c r="F12" s="282" t="s">
        <v>461</v>
      </c>
      <c r="G12" s="269"/>
      <c r="H12" s="282"/>
      <c r="I12" s="282"/>
      <c r="J12" s="269"/>
      <c r="K12" s="91">
        <f t="shared" si="0"/>
        <v>0</v>
      </c>
      <c r="L12" s="88" t="str">
        <f t="shared" si="1"/>
        <v/>
      </c>
      <c r="M12" s="266"/>
    </row>
    <row r="13" ht="15.9" customHeight="1" spans="1:13">
      <c r="A13" s="257"/>
      <c r="B13" s="257"/>
      <c r="C13" s="89"/>
      <c r="D13" s="146"/>
      <c r="E13" s="283"/>
      <c r="F13" s="282" t="s">
        <v>461</v>
      </c>
      <c r="G13" s="269"/>
      <c r="H13" s="282"/>
      <c r="I13" s="282"/>
      <c r="J13" s="269"/>
      <c r="K13" s="91">
        <f t="shared" si="0"/>
        <v>0</v>
      </c>
      <c r="L13" s="88" t="str">
        <f t="shared" si="1"/>
        <v/>
      </c>
      <c r="M13" s="266"/>
    </row>
    <row r="14" ht="15.9" customHeight="1" spans="1:13">
      <c r="A14" s="257"/>
      <c r="B14" s="257"/>
      <c r="C14" s="89"/>
      <c r="D14" s="146"/>
      <c r="E14" s="283"/>
      <c r="F14" s="282" t="s">
        <v>461</v>
      </c>
      <c r="G14" s="269"/>
      <c r="H14" s="282"/>
      <c r="I14" s="282"/>
      <c r="J14" s="269"/>
      <c r="K14" s="91">
        <f t="shared" si="0"/>
        <v>0</v>
      </c>
      <c r="L14" s="88" t="str">
        <f t="shared" si="1"/>
        <v/>
      </c>
      <c r="M14" s="266"/>
    </row>
    <row r="15" ht="15.9" customHeight="1" spans="1:13">
      <c r="A15" s="257"/>
      <c r="B15" s="257"/>
      <c r="C15" s="89"/>
      <c r="D15" s="146"/>
      <c r="E15" s="283"/>
      <c r="F15" s="282" t="s">
        <v>461</v>
      </c>
      <c r="G15" s="269"/>
      <c r="H15" s="282"/>
      <c r="I15" s="282"/>
      <c r="J15" s="269"/>
      <c r="K15" s="91">
        <f t="shared" si="0"/>
        <v>0</v>
      </c>
      <c r="L15" s="88" t="str">
        <f t="shared" si="1"/>
        <v/>
      </c>
      <c r="M15" s="266"/>
    </row>
    <row r="16" ht="15.9" customHeight="1" spans="1:13">
      <c r="A16" s="257"/>
      <c r="B16" s="257"/>
      <c r="C16" s="89"/>
      <c r="D16" s="146"/>
      <c r="E16" s="283"/>
      <c r="F16" s="282" t="s">
        <v>461</v>
      </c>
      <c r="G16" s="269"/>
      <c r="H16" s="282"/>
      <c r="I16" s="282"/>
      <c r="J16" s="269"/>
      <c r="K16" s="91">
        <f t="shared" si="0"/>
        <v>0</v>
      </c>
      <c r="L16" s="88" t="str">
        <f t="shared" si="1"/>
        <v/>
      </c>
      <c r="M16" s="266"/>
    </row>
    <row r="17" ht="15.9" customHeight="1" spans="1:13">
      <c r="A17" s="257"/>
      <c r="B17" s="257"/>
      <c r="C17" s="89"/>
      <c r="D17" s="146"/>
      <c r="E17" s="283"/>
      <c r="F17" s="282" t="s">
        <v>461</v>
      </c>
      <c r="G17" s="269"/>
      <c r="H17" s="282"/>
      <c r="I17" s="282"/>
      <c r="J17" s="269"/>
      <c r="K17" s="91">
        <f t="shared" si="0"/>
        <v>0</v>
      </c>
      <c r="L17" s="88" t="str">
        <f t="shared" si="1"/>
        <v/>
      </c>
      <c r="M17" s="266"/>
    </row>
    <row r="18" ht="15.9" customHeight="1" spans="1:13">
      <c r="A18" s="257"/>
      <c r="B18" s="257"/>
      <c r="C18" s="89"/>
      <c r="D18" s="146"/>
      <c r="E18" s="283"/>
      <c r="F18" s="282" t="s">
        <v>461</v>
      </c>
      <c r="G18" s="269"/>
      <c r="H18" s="282"/>
      <c r="I18" s="282"/>
      <c r="J18" s="269"/>
      <c r="K18" s="91">
        <f t="shared" si="0"/>
        <v>0</v>
      </c>
      <c r="L18" s="88" t="str">
        <f t="shared" si="1"/>
        <v/>
      </c>
      <c r="M18" s="266"/>
    </row>
    <row r="19" ht="15.9" customHeight="1" spans="1:13">
      <c r="A19" s="257"/>
      <c r="B19" s="257"/>
      <c r="C19" s="89"/>
      <c r="D19" s="146"/>
      <c r="E19" s="283"/>
      <c r="F19" s="282" t="s">
        <v>461</v>
      </c>
      <c r="G19" s="269"/>
      <c r="H19" s="282"/>
      <c r="I19" s="282"/>
      <c r="J19" s="269"/>
      <c r="K19" s="91">
        <f t="shared" si="0"/>
        <v>0</v>
      </c>
      <c r="L19" s="88" t="str">
        <f t="shared" si="1"/>
        <v/>
      </c>
      <c r="M19" s="266"/>
    </row>
    <row r="20" ht="15.9" customHeight="1" spans="1:13">
      <c r="A20" s="257"/>
      <c r="B20" s="257"/>
      <c r="C20" s="89"/>
      <c r="D20" s="146"/>
      <c r="E20" s="283"/>
      <c r="F20" s="282" t="s">
        <v>461</v>
      </c>
      <c r="G20" s="269"/>
      <c r="H20" s="282"/>
      <c r="I20" s="282"/>
      <c r="J20" s="269"/>
      <c r="K20" s="91">
        <f t="shared" si="0"/>
        <v>0</v>
      </c>
      <c r="L20" s="88" t="str">
        <f t="shared" si="1"/>
        <v/>
      </c>
      <c r="M20" s="266"/>
    </row>
    <row r="21" ht="15.9" customHeight="1" spans="1:13">
      <c r="A21" s="257"/>
      <c r="B21" s="257"/>
      <c r="C21" s="89"/>
      <c r="D21" s="146"/>
      <c r="E21" s="283"/>
      <c r="F21" s="282" t="s">
        <v>461</v>
      </c>
      <c r="G21" s="269"/>
      <c r="H21" s="282"/>
      <c r="I21" s="282"/>
      <c r="J21" s="269"/>
      <c r="K21" s="91">
        <f t="shared" si="0"/>
        <v>0</v>
      </c>
      <c r="L21" s="88" t="str">
        <f t="shared" si="1"/>
        <v/>
      </c>
      <c r="M21" s="266"/>
    </row>
    <row r="22" ht="15.9" customHeight="1" spans="1:13">
      <c r="A22" s="257"/>
      <c r="B22" s="257"/>
      <c r="C22" s="89"/>
      <c r="D22" s="146"/>
      <c r="E22" s="283"/>
      <c r="F22" s="282" t="s">
        <v>461</v>
      </c>
      <c r="G22" s="269"/>
      <c r="H22" s="282"/>
      <c r="I22" s="282"/>
      <c r="J22" s="269"/>
      <c r="K22" s="91">
        <f t="shared" si="0"/>
        <v>0</v>
      </c>
      <c r="L22" s="88" t="str">
        <f t="shared" si="1"/>
        <v/>
      </c>
      <c r="M22" s="266"/>
    </row>
    <row r="23" ht="15.9" customHeight="1" spans="1:13">
      <c r="A23" s="257"/>
      <c r="B23" s="257"/>
      <c r="C23" s="89"/>
      <c r="D23" s="146"/>
      <c r="E23" s="283"/>
      <c r="F23" s="282"/>
      <c r="G23" s="269"/>
      <c r="H23" s="282"/>
      <c r="I23" s="282"/>
      <c r="J23" s="269"/>
      <c r="K23" s="91">
        <f t="shared" si="0"/>
        <v>0</v>
      </c>
      <c r="L23" s="88" t="str">
        <f t="shared" si="1"/>
        <v/>
      </c>
      <c r="M23" s="266"/>
    </row>
    <row r="24" ht="15.9" customHeight="1" spans="1:13">
      <c r="A24" s="257"/>
      <c r="B24" s="257"/>
      <c r="C24" s="89"/>
      <c r="D24" s="146"/>
      <c r="E24" s="283"/>
      <c r="F24" s="282"/>
      <c r="G24" s="269"/>
      <c r="H24" s="282"/>
      <c r="I24" s="282"/>
      <c r="J24" s="269"/>
      <c r="K24" s="91">
        <f t="shared" si="0"/>
        <v>0</v>
      </c>
      <c r="L24" s="88" t="str">
        <f t="shared" si="1"/>
        <v/>
      </c>
      <c r="M24" s="266"/>
    </row>
    <row r="25" ht="15.9" customHeight="1" spans="1:13">
      <c r="A25" s="257"/>
      <c r="B25" s="257"/>
      <c r="C25" s="89"/>
      <c r="D25" s="146"/>
      <c r="E25" s="283"/>
      <c r="F25" s="282" t="s">
        <v>461</v>
      </c>
      <c r="G25" s="269"/>
      <c r="H25" s="282"/>
      <c r="I25" s="282"/>
      <c r="J25" s="269"/>
      <c r="K25" s="91">
        <f t="shared" si="0"/>
        <v>0</v>
      </c>
      <c r="L25" s="88" t="str">
        <f t="shared" si="1"/>
        <v/>
      </c>
      <c r="M25" s="266"/>
    </row>
    <row r="26" ht="15.9" customHeight="1" spans="1:13">
      <c r="A26" s="257"/>
      <c r="B26" s="257"/>
      <c r="C26" s="89"/>
      <c r="D26" s="146"/>
      <c r="E26" s="283"/>
      <c r="F26" s="282" t="s">
        <v>461</v>
      </c>
      <c r="G26" s="269"/>
      <c r="H26" s="282"/>
      <c r="I26" s="282"/>
      <c r="J26" s="269"/>
      <c r="K26" s="91">
        <f t="shared" si="0"/>
        <v>0</v>
      </c>
      <c r="L26" s="88" t="str">
        <f t="shared" si="1"/>
        <v/>
      </c>
      <c r="M26" s="266"/>
    </row>
    <row r="27" ht="15.9" customHeight="1" spans="1:13">
      <c r="A27" s="257"/>
      <c r="B27" s="257"/>
      <c r="C27" s="89"/>
      <c r="D27" s="146"/>
      <c r="E27" s="283"/>
      <c r="F27" s="282" t="s">
        <v>461</v>
      </c>
      <c r="G27" s="269"/>
      <c r="H27" s="282"/>
      <c r="I27" s="282"/>
      <c r="J27" s="269"/>
      <c r="K27" s="91">
        <f t="shared" si="0"/>
        <v>0</v>
      </c>
      <c r="L27" s="88" t="str">
        <f t="shared" si="1"/>
        <v/>
      </c>
      <c r="M27" s="266"/>
    </row>
    <row r="28" ht="15.9" customHeight="1" spans="1:13">
      <c r="A28" s="257"/>
      <c r="B28" s="257"/>
      <c r="C28" s="89"/>
      <c r="D28" s="146"/>
      <c r="E28" s="283"/>
      <c r="F28" s="282"/>
      <c r="G28" s="269"/>
      <c r="H28" s="282"/>
      <c r="I28" s="282"/>
      <c r="J28" s="269"/>
      <c r="K28" s="91">
        <f t="shared" si="0"/>
        <v>0</v>
      </c>
      <c r="L28" s="88" t="str">
        <f t="shared" si="1"/>
        <v/>
      </c>
      <c r="M28" s="266"/>
    </row>
    <row r="29" ht="15.9" customHeight="1" spans="1:13">
      <c r="A29" s="262" t="s">
        <v>471</v>
      </c>
      <c r="B29" s="274"/>
      <c r="C29" s="263"/>
      <c r="D29" s="146"/>
      <c r="E29" s="283"/>
      <c r="F29" s="283"/>
      <c r="G29" s="91">
        <f>SUM(G7:G28)</f>
        <v>0</v>
      </c>
      <c r="H29" s="283"/>
      <c r="I29" s="283"/>
      <c r="J29" s="91">
        <f>SUM(J7:J28)</f>
        <v>0</v>
      </c>
      <c r="K29" s="91">
        <f>SUM(K7:K28)</f>
        <v>0</v>
      </c>
      <c r="L29" s="88" t="str">
        <f t="shared" si="1"/>
        <v/>
      </c>
      <c r="M29" s="266"/>
    </row>
    <row r="30" s="13" customFormat="1" ht="15.9" customHeight="1" spans="1:11">
      <c r="A30" s="34" t="str">
        <f>CONCATENATE("被评估单位填表人：",基本情况!$D$9)</f>
        <v>被评估单位填表人：</v>
      </c>
      <c r="B30" s="34"/>
      <c r="C30" s="35"/>
      <c r="D30" s="35"/>
      <c r="E30" s="35"/>
      <c r="G30" s="65"/>
      <c r="H30" s="48"/>
      <c r="I30" s="48"/>
      <c r="J30" s="145" t="str">
        <f>CONCATENATE("资产评估专业人员：",基本情况!$B$10)</f>
        <v>资产评估专业人员：</v>
      </c>
      <c r="K30" s="48"/>
    </row>
    <row r="31" s="13" customFormat="1" ht="15.9" customHeight="1" spans="1:2">
      <c r="A31" s="37" t="str">
        <f>基本情况!$A$7&amp;基本情况!$B$7</f>
        <v>填表日期：2024年9月13日</v>
      </c>
      <c r="B31" s="37"/>
    </row>
  </sheetData>
  <mergeCells count="13">
    <mergeCell ref="A1:M1"/>
    <mergeCell ref="A2:M2"/>
    <mergeCell ref="E5:G5"/>
    <mergeCell ref="I5:J5"/>
    <mergeCell ref="A29:C29"/>
    <mergeCell ref="A5:A6"/>
    <mergeCell ref="B5:B6"/>
    <mergeCell ref="C5:C6"/>
    <mergeCell ref="D5:D6"/>
    <mergeCell ref="H5:H6"/>
    <mergeCell ref="K5:K6"/>
    <mergeCell ref="L5:L6"/>
    <mergeCell ref="M5:M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2"/>
  <sheetViews>
    <sheetView zoomScale="90" zoomScaleNormal="90" topLeftCell="A4" workbookViewId="0">
      <selection activeCell="A1" sqref="A1:U1"/>
    </sheetView>
  </sheetViews>
  <sheetFormatPr defaultColWidth="9" defaultRowHeight="15.75" customHeight="1"/>
  <cols>
    <col min="1" max="1" width="5.66666666666667" style="14" customWidth="1"/>
    <col min="2" max="5" width="8.66666666666667" style="14" customWidth="1"/>
    <col min="6" max="7" width="9.16666666666667" style="14" customWidth="1"/>
    <col min="8" max="8" width="5.66666666666667" style="14" customWidth="1"/>
    <col min="9" max="16" width="7.58333333333333" style="14" customWidth="1"/>
    <col min="17" max="17" width="10.6666666666667" style="289" customWidth="1"/>
    <col min="18" max="18" width="10.6666666666667" style="14" customWidth="1"/>
    <col min="19" max="19" width="8.58333333333333" style="14" customWidth="1"/>
    <col min="20" max="21" width="6.58333333333333" style="14" customWidth="1"/>
    <col min="22" max="16384" width="9" style="14"/>
  </cols>
  <sheetData>
    <row r="1" s="11" customFormat="1" ht="30" customHeight="1" spans="1:21">
      <c r="A1" s="15" t="s">
        <v>648</v>
      </c>
      <c r="B1" s="15"/>
      <c r="C1" s="15"/>
      <c r="D1" s="15"/>
      <c r="E1" s="15"/>
      <c r="F1" s="15"/>
      <c r="G1" s="15"/>
      <c r="H1" s="15"/>
      <c r="I1" s="15"/>
      <c r="J1" s="15"/>
      <c r="K1" s="15"/>
      <c r="L1" s="15"/>
      <c r="M1" s="15"/>
      <c r="N1" s="15"/>
      <c r="O1" s="15"/>
      <c r="P1" s="15"/>
      <c r="Q1" s="15"/>
      <c r="R1" s="15"/>
      <c r="S1" s="15"/>
      <c r="T1" s="15"/>
      <c r="U1" s="15"/>
    </row>
    <row r="2" ht="14.5" customHeight="1" spans="1:21">
      <c r="A2" s="16" t="str">
        <f>基本情况!A4&amp;基本情况!B4</f>
        <v>评估基准日：2024年9月13日</v>
      </c>
      <c r="B2" s="16"/>
      <c r="C2" s="16"/>
      <c r="D2" s="16"/>
      <c r="E2" s="16"/>
      <c r="F2" s="16"/>
      <c r="G2" s="16"/>
      <c r="H2" s="16"/>
      <c r="I2" s="16"/>
      <c r="J2" s="16"/>
      <c r="K2" s="16"/>
      <c r="L2" s="16"/>
      <c r="M2" s="16"/>
      <c r="N2" s="16"/>
      <c r="O2" s="16"/>
      <c r="P2" s="16"/>
      <c r="Q2" s="40"/>
      <c r="R2" s="40"/>
      <c r="S2" s="40"/>
      <c r="T2" s="40"/>
      <c r="U2" s="40"/>
    </row>
    <row r="3" customHeight="1" spans="1:21">
      <c r="A3" s="16"/>
      <c r="B3" s="16"/>
      <c r="C3" s="16"/>
      <c r="D3" s="16"/>
      <c r="E3" s="16"/>
      <c r="F3" s="16"/>
      <c r="G3" s="16"/>
      <c r="H3" s="16"/>
      <c r="I3" s="16"/>
      <c r="J3" s="16"/>
      <c r="K3" s="16"/>
      <c r="L3" s="16"/>
      <c r="M3" s="16"/>
      <c r="N3" s="16"/>
      <c r="O3" s="16"/>
      <c r="P3" s="16"/>
      <c r="Q3" s="40"/>
      <c r="R3" s="40"/>
      <c r="S3" s="40"/>
      <c r="T3" s="40"/>
      <c r="U3" s="41" t="s">
        <v>640</v>
      </c>
    </row>
    <row r="4" customHeight="1" spans="1:21">
      <c r="A4" s="94" t="str">
        <f>基本情况!A6&amp;基本情况!B6</f>
        <v>被评估单位：海南省农垦五指山茶业集团股份有限公司定安农产品加工厂</v>
      </c>
      <c r="U4" s="42" t="s">
        <v>3</v>
      </c>
    </row>
    <row r="5" s="21" customFormat="1" ht="15" customHeight="1" spans="1:21">
      <c r="A5" s="28" t="s">
        <v>5</v>
      </c>
      <c r="B5" s="28" t="s">
        <v>649</v>
      </c>
      <c r="C5" s="132" t="s">
        <v>650</v>
      </c>
      <c r="D5" s="244" t="s">
        <v>651</v>
      </c>
      <c r="E5" s="132" t="s">
        <v>652</v>
      </c>
      <c r="F5" s="132" t="s">
        <v>630</v>
      </c>
      <c r="G5" s="132" t="s">
        <v>653</v>
      </c>
      <c r="H5" s="132" t="s">
        <v>632</v>
      </c>
      <c r="I5" s="28" t="s">
        <v>441</v>
      </c>
      <c r="J5" s="28"/>
      <c r="K5" s="28"/>
      <c r="L5" s="28"/>
      <c r="M5" s="28"/>
      <c r="N5" s="28"/>
      <c r="O5" s="28"/>
      <c r="P5" s="28"/>
      <c r="Q5" s="28"/>
      <c r="R5" s="142" t="s">
        <v>442</v>
      </c>
      <c r="S5" s="142" t="s">
        <v>633</v>
      </c>
      <c r="T5" s="28" t="s">
        <v>383</v>
      </c>
      <c r="U5" s="28" t="s">
        <v>8</v>
      </c>
    </row>
    <row r="6" s="21" customFormat="1" ht="15" customHeight="1" spans="1:21">
      <c r="A6" s="28"/>
      <c r="B6" s="28"/>
      <c r="C6" s="135"/>
      <c r="D6" s="246"/>
      <c r="E6" s="135"/>
      <c r="F6" s="135"/>
      <c r="G6" s="135"/>
      <c r="H6" s="135"/>
      <c r="I6" s="146" t="s">
        <v>654</v>
      </c>
      <c r="J6" s="146" t="s">
        <v>655</v>
      </c>
      <c r="K6" s="146" t="s">
        <v>656</v>
      </c>
      <c r="L6" s="146" t="s">
        <v>657</v>
      </c>
      <c r="M6" s="146" t="s">
        <v>658</v>
      </c>
      <c r="N6" s="146" t="s">
        <v>659</v>
      </c>
      <c r="O6" s="146" t="s">
        <v>660</v>
      </c>
      <c r="P6" s="307" t="s">
        <v>637</v>
      </c>
      <c r="Q6" s="146" t="s">
        <v>661</v>
      </c>
      <c r="R6" s="144"/>
      <c r="S6" s="144"/>
      <c r="T6" s="28"/>
      <c r="U6" s="28"/>
    </row>
    <row r="7" s="287" customFormat="1" ht="15.9" customHeight="1" spans="1:21">
      <c r="A7" s="257">
        <v>1</v>
      </c>
      <c r="B7" s="290"/>
      <c r="C7" s="290"/>
      <c r="D7" s="290"/>
      <c r="E7" s="290"/>
      <c r="F7" s="291"/>
      <c r="G7" s="291"/>
      <c r="H7" s="310"/>
      <c r="I7" s="292"/>
      <c r="J7" s="292"/>
      <c r="K7" s="292"/>
      <c r="L7" s="292"/>
      <c r="M7" s="292"/>
      <c r="N7" s="292"/>
      <c r="O7" s="292"/>
      <c r="P7" s="292"/>
      <c r="Q7" s="292">
        <f>SUM(I7:P7)</f>
        <v>0</v>
      </c>
      <c r="R7" s="308"/>
      <c r="S7" s="91">
        <f>R7-Q7</f>
        <v>0</v>
      </c>
      <c r="T7" s="88" t="str">
        <f>IF(OR(Q7=0,Q7=""),"",ROUND((S7)/Q7*100,2))</f>
        <v/>
      </c>
      <c r="U7" s="266"/>
    </row>
    <row r="8" ht="15.9" customHeight="1" spans="1:21">
      <c r="A8" s="257"/>
      <c r="B8" s="293"/>
      <c r="C8" s="293"/>
      <c r="D8" s="293"/>
      <c r="E8" s="293"/>
      <c r="F8" s="294"/>
      <c r="G8" s="294"/>
      <c r="H8" s="311"/>
      <c r="I8" s="295"/>
      <c r="J8" s="295"/>
      <c r="K8" s="295"/>
      <c r="L8" s="295"/>
      <c r="M8" s="295"/>
      <c r="N8" s="295"/>
      <c r="O8" s="295"/>
      <c r="P8" s="295"/>
      <c r="Q8" s="292">
        <f t="shared" ref="Q8:Q39" si="0">SUM(I8:P8)</f>
        <v>0</v>
      </c>
      <c r="R8" s="308"/>
      <c r="S8" s="91">
        <f t="shared" ref="S8:S39" si="1">R8-Q8</f>
        <v>0</v>
      </c>
      <c r="T8" s="88" t="str">
        <f t="shared" ref="T8:T40" si="2">IF(OR(Q8=0,Q8=""),"",ROUND((S8)/Q8*100,2))</f>
        <v/>
      </c>
      <c r="U8" s="266"/>
    </row>
    <row r="9" ht="15.9" customHeight="1" spans="1:21">
      <c r="A9" s="257"/>
      <c r="B9" s="293"/>
      <c r="C9" s="293"/>
      <c r="D9" s="293"/>
      <c r="E9" s="293"/>
      <c r="F9" s="294"/>
      <c r="G9" s="294"/>
      <c r="H9" s="311"/>
      <c r="I9" s="295"/>
      <c r="J9" s="295"/>
      <c r="K9" s="295"/>
      <c r="L9" s="295"/>
      <c r="M9" s="295"/>
      <c r="N9" s="295"/>
      <c r="O9" s="295"/>
      <c r="P9" s="295"/>
      <c r="Q9" s="292">
        <f t="shared" si="0"/>
        <v>0</v>
      </c>
      <c r="R9" s="308"/>
      <c r="S9" s="91">
        <f t="shared" si="1"/>
        <v>0</v>
      </c>
      <c r="T9" s="88" t="str">
        <f t="shared" si="2"/>
        <v/>
      </c>
      <c r="U9" s="266"/>
    </row>
    <row r="10" ht="15.9" customHeight="1" spans="1:21">
      <c r="A10" s="257"/>
      <c r="B10" s="293"/>
      <c r="C10" s="293"/>
      <c r="D10" s="293"/>
      <c r="E10" s="293"/>
      <c r="F10" s="294"/>
      <c r="G10" s="294"/>
      <c r="H10" s="311"/>
      <c r="I10" s="295"/>
      <c r="J10" s="295"/>
      <c r="K10" s="295"/>
      <c r="L10" s="295"/>
      <c r="M10" s="295"/>
      <c r="N10" s="295"/>
      <c r="O10" s="295"/>
      <c r="P10" s="295"/>
      <c r="Q10" s="292">
        <f t="shared" si="0"/>
        <v>0</v>
      </c>
      <c r="R10" s="308"/>
      <c r="S10" s="91">
        <f t="shared" si="1"/>
        <v>0</v>
      </c>
      <c r="T10" s="88" t="str">
        <f t="shared" si="2"/>
        <v/>
      </c>
      <c r="U10" s="266"/>
    </row>
    <row r="11" ht="15.9" customHeight="1" spans="1:21">
      <c r="A11" s="257"/>
      <c r="B11" s="293"/>
      <c r="C11" s="293"/>
      <c r="D11" s="293"/>
      <c r="E11" s="293"/>
      <c r="F11" s="294"/>
      <c r="G11" s="294"/>
      <c r="H11" s="311"/>
      <c r="I11" s="295"/>
      <c r="J11" s="295"/>
      <c r="K11" s="295"/>
      <c r="L11" s="295"/>
      <c r="M11" s="295"/>
      <c r="N11" s="295"/>
      <c r="O11" s="295"/>
      <c r="P11" s="295"/>
      <c r="Q11" s="292">
        <f t="shared" si="0"/>
        <v>0</v>
      </c>
      <c r="R11" s="308"/>
      <c r="S11" s="91">
        <f t="shared" si="1"/>
        <v>0</v>
      </c>
      <c r="T11" s="88" t="str">
        <f t="shared" si="2"/>
        <v/>
      </c>
      <c r="U11" s="266"/>
    </row>
    <row r="12" ht="15.9" customHeight="1" spans="1:21">
      <c r="A12" s="257"/>
      <c r="B12" s="296"/>
      <c r="C12" s="297"/>
      <c r="D12" s="297"/>
      <c r="E12" s="297"/>
      <c r="F12" s="298"/>
      <c r="G12" s="298"/>
      <c r="H12" s="312"/>
      <c r="I12" s="269"/>
      <c r="J12" s="308"/>
      <c r="K12" s="308"/>
      <c r="L12" s="308"/>
      <c r="M12" s="308"/>
      <c r="N12" s="308"/>
      <c r="O12" s="308"/>
      <c r="P12" s="308"/>
      <c r="Q12" s="292">
        <f t="shared" si="0"/>
        <v>0</v>
      </c>
      <c r="R12" s="308"/>
      <c r="S12" s="91">
        <f t="shared" si="1"/>
        <v>0</v>
      </c>
      <c r="T12" s="88" t="str">
        <f t="shared" si="2"/>
        <v/>
      </c>
      <c r="U12" s="266"/>
    </row>
    <row r="13" s="288" customFormat="1" ht="15.9" customHeight="1" spans="1:21">
      <c r="A13" s="257"/>
      <c r="B13" s="299"/>
      <c r="C13" s="300"/>
      <c r="D13" s="301"/>
      <c r="E13" s="301"/>
      <c r="F13" s="302"/>
      <c r="G13" s="302"/>
      <c r="H13" s="312"/>
      <c r="I13" s="269"/>
      <c r="J13" s="308"/>
      <c r="K13" s="308"/>
      <c r="L13" s="308"/>
      <c r="M13" s="308"/>
      <c r="N13" s="308"/>
      <c r="O13" s="308"/>
      <c r="P13" s="308"/>
      <c r="Q13" s="292">
        <f t="shared" si="0"/>
        <v>0</v>
      </c>
      <c r="R13" s="308"/>
      <c r="S13" s="91">
        <f t="shared" si="1"/>
        <v>0</v>
      </c>
      <c r="T13" s="88" t="str">
        <f t="shared" si="2"/>
        <v/>
      </c>
      <c r="U13" s="309"/>
    </row>
    <row r="14" ht="15.9" customHeight="1" spans="1:21">
      <c r="A14" s="257"/>
      <c r="B14" s="299"/>
      <c r="C14" s="300"/>
      <c r="D14" s="301"/>
      <c r="E14" s="301"/>
      <c r="F14" s="302"/>
      <c r="G14" s="302"/>
      <c r="H14" s="312"/>
      <c r="I14" s="269"/>
      <c r="J14" s="308"/>
      <c r="K14" s="308"/>
      <c r="L14" s="308"/>
      <c r="M14" s="308"/>
      <c r="N14" s="308"/>
      <c r="O14" s="308"/>
      <c r="P14" s="308"/>
      <c r="Q14" s="292">
        <f t="shared" si="0"/>
        <v>0</v>
      </c>
      <c r="R14" s="308"/>
      <c r="S14" s="91">
        <f t="shared" si="1"/>
        <v>0</v>
      </c>
      <c r="T14" s="88" t="str">
        <f t="shared" si="2"/>
        <v/>
      </c>
      <c r="U14" s="266"/>
    </row>
    <row r="15" ht="15.9" customHeight="1" spans="1:21">
      <c r="A15" s="257"/>
      <c r="B15" s="299"/>
      <c r="C15" s="300"/>
      <c r="D15" s="301"/>
      <c r="E15" s="301"/>
      <c r="F15" s="302"/>
      <c r="G15" s="302"/>
      <c r="H15" s="312"/>
      <c r="I15" s="269"/>
      <c r="J15" s="308"/>
      <c r="K15" s="308"/>
      <c r="L15" s="308"/>
      <c r="M15" s="308"/>
      <c r="N15" s="308"/>
      <c r="O15" s="308"/>
      <c r="P15" s="308"/>
      <c r="Q15" s="292">
        <f t="shared" si="0"/>
        <v>0</v>
      </c>
      <c r="R15" s="308"/>
      <c r="S15" s="91">
        <f t="shared" si="1"/>
        <v>0</v>
      </c>
      <c r="T15" s="88" t="str">
        <f t="shared" si="2"/>
        <v/>
      </c>
      <c r="U15" s="266"/>
    </row>
    <row r="16" ht="15.9" customHeight="1" spans="1:21">
      <c r="A16" s="257"/>
      <c r="B16" s="299"/>
      <c r="C16" s="300"/>
      <c r="D16" s="301"/>
      <c r="E16" s="301"/>
      <c r="F16" s="302"/>
      <c r="G16" s="302"/>
      <c r="H16" s="312"/>
      <c r="I16" s="269"/>
      <c r="J16" s="308"/>
      <c r="K16" s="308"/>
      <c r="L16" s="308"/>
      <c r="M16" s="308"/>
      <c r="N16" s="308"/>
      <c r="O16" s="308"/>
      <c r="P16" s="308"/>
      <c r="Q16" s="292">
        <f t="shared" si="0"/>
        <v>0</v>
      </c>
      <c r="R16" s="308"/>
      <c r="S16" s="91">
        <f t="shared" si="1"/>
        <v>0</v>
      </c>
      <c r="T16" s="88" t="str">
        <f t="shared" si="2"/>
        <v/>
      </c>
      <c r="U16" s="266"/>
    </row>
    <row r="17" ht="15.9" customHeight="1" spans="1:21">
      <c r="A17" s="257"/>
      <c r="B17" s="299"/>
      <c r="C17" s="300"/>
      <c r="D17" s="301"/>
      <c r="E17" s="301"/>
      <c r="F17" s="302"/>
      <c r="G17" s="302"/>
      <c r="H17" s="312"/>
      <c r="I17" s="269"/>
      <c r="J17" s="308"/>
      <c r="K17" s="308"/>
      <c r="L17" s="308"/>
      <c r="M17" s="308"/>
      <c r="N17" s="308"/>
      <c r="O17" s="308"/>
      <c r="P17" s="308"/>
      <c r="Q17" s="292">
        <f t="shared" si="0"/>
        <v>0</v>
      </c>
      <c r="R17" s="308"/>
      <c r="S17" s="91">
        <f t="shared" si="1"/>
        <v>0</v>
      </c>
      <c r="T17" s="88" t="str">
        <f t="shared" si="2"/>
        <v/>
      </c>
      <c r="U17" s="266"/>
    </row>
    <row r="18" ht="15.9" customHeight="1" spans="1:21">
      <c r="A18" s="257"/>
      <c r="B18" s="299"/>
      <c r="C18" s="300"/>
      <c r="D18" s="301"/>
      <c r="E18" s="301"/>
      <c r="F18" s="302"/>
      <c r="G18" s="302"/>
      <c r="H18" s="312"/>
      <c r="I18" s="269"/>
      <c r="J18" s="308"/>
      <c r="K18" s="308"/>
      <c r="L18" s="308"/>
      <c r="M18" s="308"/>
      <c r="N18" s="308"/>
      <c r="O18" s="308"/>
      <c r="P18" s="308"/>
      <c r="Q18" s="292">
        <f t="shared" si="0"/>
        <v>0</v>
      </c>
      <c r="R18" s="308"/>
      <c r="S18" s="91">
        <f t="shared" si="1"/>
        <v>0</v>
      </c>
      <c r="T18" s="88" t="str">
        <f t="shared" si="2"/>
        <v/>
      </c>
      <c r="U18" s="266"/>
    </row>
    <row r="19" ht="15.9" customHeight="1" spans="1:21">
      <c r="A19" s="257"/>
      <c r="B19" s="299"/>
      <c r="C19" s="300"/>
      <c r="D19" s="301"/>
      <c r="E19" s="301"/>
      <c r="F19" s="302"/>
      <c r="G19" s="302"/>
      <c r="H19" s="312"/>
      <c r="I19" s="269"/>
      <c r="J19" s="308"/>
      <c r="K19" s="308"/>
      <c r="L19" s="308"/>
      <c r="M19" s="308"/>
      <c r="N19" s="308"/>
      <c r="O19" s="308"/>
      <c r="P19" s="308"/>
      <c r="Q19" s="292">
        <f t="shared" si="0"/>
        <v>0</v>
      </c>
      <c r="R19" s="308"/>
      <c r="S19" s="91">
        <f t="shared" si="1"/>
        <v>0</v>
      </c>
      <c r="T19" s="88" t="str">
        <f t="shared" si="2"/>
        <v/>
      </c>
      <c r="U19" s="266"/>
    </row>
    <row r="20" ht="15.9" customHeight="1" spans="1:21">
      <c r="A20" s="257"/>
      <c r="B20" s="300"/>
      <c r="C20" s="299"/>
      <c r="D20" s="296"/>
      <c r="E20" s="296"/>
      <c r="F20" s="298"/>
      <c r="G20" s="298"/>
      <c r="H20" s="312"/>
      <c r="I20" s="269"/>
      <c r="J20" s="308"/>
      <c r="K20" s="308"/>
      <c r="L20" s="308"/>
      <c r="M20" s="308"/>
      <c r="N20" s="308"/>
      <c r="O20" s="308"/>
      <c r="P20" s="308"/>
      <c r="Q20" s="292">
        <f t="shared" si="0"/>
        <v>0</v>
      </c>
      <c r="R20" s="308"/>
      <c r="S20" s="91">
        <f t="shared" si="1"/>
        <v>0</v>
      </c>
      <c r="T20" s="88" t="str">
        <f t="shared" si="2"/>
        <v/>
      </c>
      <c r="U20" s="266"/>
    </row>
    <row r="21" ht="15.9" customHeight="1" spans="1:21">
      <c r="A21" s="257"/>
      <c r="B21" s="303"/>
      <c r="C21" s="299"/>
      <c r="D21" s="296"/>
      <c r="E21" s="296"/>
      <c r="F21" s="298"/>
      <c r="G21" s="298"/>
      <c r="H21" s="280"/>
      <c r="I21" s="269"/>
      <c r="J21" s="308"/>
      <c r="K21" s="308"/>
      <c r="L21" s="308"/>
      <c r="M21" s="308"/>
      <c r="N21" s="308"/>
      <c r="O21" s="308"/>
      <c r="P21" s="308"/>
      <c r="Q21" s="292">
        <f t="shared" si="0"/>
        <v>0</v>
      </c>
      <c r="R21" s="308"/>
      <c r="S21" s="91">
        <f t="shared" si="1"/>
        <v>0</v>
      </c>
      <c r="T21" s="88" t="str">
        <f t="shared" si="2"/>
        <v/>
      </c>
      <c r="U21" s="266"/>
    </row>
    <row r="22" ht="15.9" customHeight="1" spans="1:21">
      <c r="A22" s="257"/>
      <c r="B22" s="303"/>
      <c r="C22" s="303"/>
      <c r="D22" s="304"/>
      <c r="E22" s="304"/>
      <c r="F22" s="298"/>
      <c r="G22" s="298"/>
      <c r="H22" s="280"/>
      <c r="I22" s="269"/>
      <c r="J22" s="308"/>
      <c r="K22" s="308"/>
      <c r="L22" s="308"/>
      <c r="M22" s="308"/>
      <c r="N22" s="308"/>
      <c r="O22" s="308"/>
      <c r="P22" s="308"/>
      <c r="Q22" s="292">
        <f t="shared" si="0"/>
        <v>0</v>
      </c>
      <c r="R22" s="308"/>
      <c r="S22" s="91">
        <f t="shared" si="1"/>
        <v>0</v>
      </c>
      <c r="T22" s="88" t="str">
        <f t="shared" si="2"/>
        <v/>
      </c>
      <c r="U22" s="266"/>
    </row>
    <row r="23" ht="15.9" customHeight="1" spans="1:21">
      <c r="A23" s="257"/>
      <c r="B23" s="303"/>
      <c r="C23" s="303"/>
      <c r="D23" s="304"/>
      <c r="E23" s="304"/>
      <c r="F23" s="298"/>
      <c r="G23" s="298"/>
      <c r="H23" s="280"/>
      <c r="I23" s="269"/>
      <c r="J23" s="308"/>
      <c r="K23" s="308"/>
      <c r="L23" s="308"/>
      <c r="M23" s="308"/>
      <c r="N23" s="308"/>
      <c r="O23" s="308"/>
      <c r="P23" s="308"/>
      <c r="Q23" s="292">
        <f t="shared" si="0"/>
        <v>0</v>
      </c>
      <c r="R23" s="308"/>
      <c r="S23" s="91">
        <f t="shared" si="1"/>
        <v>0</v>
      </c>
      <c r="T23" s="88" t="str">
        <f t="shared" si="2"/>
        <v/>
      </c>
      <c r="U23" s="266"/>
    </row>
    <row r="24" ht="15.9" customHeight="1" spans="1:21">
      <c r="A24" s="257"/>
      <c r="B24" s="303"/>
      <c r="C24" s="303"/>
      <c r="D24" s="304"/>
      <c r="E24" s="304"/>
      <c r="F24" s="298"/>
      <c r="G24" s="298"/>
      <c r="H24" s="280"/>
      <c r="I24" s="269"/>
      <c r="J24" s="308"/>
      <c r="K24" s="308"/>
      <c r="L24" s="308"/>
      <c r="M24" s="308"/>
      <c r="N24" s="308"/>
      <c r="O24" s="308"/>
      <c r="P24" s="308"/>
      <c r="Q24" s="292">
        <f t="shared" si="0"/>
        <v>0</v>
      </c>
      <c r="R24" s="308"/>
      <c r="S24" s="91">
        <f t="shared" si="1"/>
        <v>0</v>
      </c>
      <c r="T24" s="88" t="str">
        <f t="shared" si="2"/>
        <v/>
      </c>
      <c r="U24" s="266"/>
    </row>
    <row r="25" ht="15.9" customHeight="1" spans="1:21">
      <c r="A25" s="257"/>
      <c r="B25" s="303"/>
      <c r="C25" s="299"/>
      <c r="D25" s="296"/>
      <c r="E25" s="296"/>
      <c r="F25" s="298"/>
      <c r="G25" s="298"/>
      <c r="H25" s="280"/>
      <c r="I25" s="269"/>
      <c r="J25" s="308"/>
      <c r="K25" s="308"/>
      <c r="L25" s="308"/>
      <c r="M25" s="308"/>
      <c r="N25" s="308"/>
      <c r="O25" s="308"/>
      <c r="P25" s="308"/>
      <c r="Q25" s="292">
        <f t="shared" si="0"/>
        <v>0</v>
      </c>
      <c r="R25" s="308"/>
      <c r="S25" s="91">
        <f t="shared" si="1"/>
        <v>0</v>
      </c>
      <c r="T25" s="88" t="str">
        <f t="shared" si="2"/>
        <v/>
      </c>
      <c r="U25" s="266"/>
    </row>
    <row r="26" ht="15.9" customHeight="1" spans="1:21">
      <c r="A26" s="257"/>
      <c r="B26" s="303"/>
      <c r="C26" s="299"/>
      <c r="D26" s="296"/>
      <c r="E26" s="296"/>
      <c r="F26" s="298"/>
      <c r="G26" s="298"/>
      <c r="H26" s="280"/>
      <c r="I26" s="269"/>
      <c r="J26" s="308"/>
      <c r="K26" s="308"/>
      <c r="L26" s="308"/>
      <c r="M26" s="308"/>
      <c r="N26" s="308"/>
      <c r="O26" s="308"/>
      <c r="P26" s="308"/>
      <c r="Q26" s="292">
        <f t="shared" si="0"/>
        <v>0</v>
      </c>
      <c r="R26" s="308"/>
      <c r="S26" s="91">
        <f t="shared" si="1"/>
        <v>0</v>
      </c>
      <c r="T26" s="88" t="str">
        <f t="shared" si="2"/>
        <v/>
      </c>
      <c r="U26" s="266"/>
    </row>
    <row r="27" ht="15.9" customHeight="1" spans="1:21">
      <c r="A27" s="257"/>
      <c r="B27" s="303"/>
      <c r="C27" s="299"/>
      <c r="D27" s="296"/>
      <c r="E27" s="296"/>
      <c r="F27" s="298"/>
      <c r="G27" s="298"/>
      <c r="H27" s="280"/>
      <c r="I27" s="269"/>
      <c r="J27" s="308"/>
      <c r="K27" s="308"/>
      <c r="L27" s="308"/>
      <c r="M27" s="308"/>
      <c r="N27" s="308"/>
      <c r="O27" s="308"/>
      <c r="P27" s="308"/>
      <c r="Q27" s="292">
        <f t="shared" si="0"/>
        <v>0</v>
      </c>
      <c r="R27" s="308"/>
      <c r="S27" s="91">
        <f t="shared" si="1"/>
        <v>0</v>
      </c>
      <c r="T27" s="88" t="str">
        <f t="shared" si="2"/>
        <v/>
      </c>
      <c r="U27" s="266"/>
    </row>
    <row r="28" ht="15.9" customHeight="1" spans="1:21">
      <c r="A28" s="257"/>
      <c r="B28" s="303"/>
      <c r="C28" s="299"/>
      <c r="D28" s="296"/>
      <c r="E28" s="296"/>
      <c r="F28" s="298"/>
      <c r="G28" s="298"/>
      <c r="H28" s="280"/>
      <c r="I28" s="269"/>
      <c r="J28" s="308"/>
      <c r="K28" s="308"/>
      <c r="L28" s="308"/>
      <c r="M28" s="308"/>
      <c r="N28" s="308"/>
      <c r="O28" s="308"/>
      <c r="P28" s="308"/>
      <c r="Q28" s="292">
        <f t="shared" si="0"/>
        <v>0</v>
      </c>
      <c r="R28" s="308"/>
      <c r="S28" s="91">
        <f t="shared" si="1"/>
        <v>0</v>
      </c>
      <c r="T28" s="88" t="str">
        <f t="shared" si="2"/>
        <v/>
      </c>
      <c r="U28" s="266"/>
    </row>
    <row r="29" ht="15.9" customHeight="1" spans="1:21">
      <c r="A29" s="257"/>
      <c r="B29" s="303"/>
      <c r="C29" s="299"/>
      <c r="D29" s="296"/>
      <c r="E29" s="296"/>
      <c r="F29" s="298"/>
      <c r="G29" s="298"/>
      <c r="H29" s="280"/>
      <c r="I29" s="269"/>
      <c r="J29" s="308"/>
      <c r="K29" s="308"/>
      <c r="L29" s="308"/>
      <c r="M29" s="308"/>
      <c r="N29" s="308"/>
      <c r="O29" s="308"/>
      <c r="P29" s="308"/>
      <c r="Q29" s="292">
        <f t="shared" si="0"/>
        <v>0</v>
      </c>
      <c r="R29" s="308"/>
      <c r="S29" s="91">
        <f t="shared" si="1"/>
        <v>0</v>
      </c>
      <c r="T29" s="88" t="str">
        <f t="shared" si="2"/>
        <v/>
      </c>
      <c r="U29" s="266"/>
    </row>
    <row r="30" ht="15.9" customHeight="1" spans="1:21">
      <c r="A30" s="257"/>
      <c r="B30" s="303"/>
      <c r="C30" s="299"/>
      <c r="D30" s="296"/>
      <c r="E30" s="296"/>
      <c r="F30" s="298"/>
      <c r="G30" s="298"/>
      <c r="H30" s="280"/>
      <c r="I30" s="269"/>
      <c r="J30" s="308"/>
      <c r="K30" s="308"/>
      <c r="L30" s="308"/>
      <c r="M30" s="308"/>
      <c r="N30" s="308"/>
      <c r="O30" s="308"/>
      <c r="P30" s="308"/>
      <c r="Q30" s="292">
        <f t="shared" si="0"/>
        <v>0</v>
      </c>
      <c r="R30" s="308"/>
      <c r="S30" s="91">
        <f t="shared" si="1"/>
        <v>0</v>
      </c>
      <c r="T30" s="88" t="str">
        <f t="shared" si="2"/>
        <v/>
      </c>
      <c r="U30" s="266"/>
    </row>
    <row r="31" ht="15.9" customHeight="1" spans="1:21">
      <c r="A31" s="257"/>
      <c r="B31" s="303"/>
      <c r="C31" s="299"/>
      <c r="D31" s="296"/>
      <c r="E31" s="296"/>
      <c r="F31" s="298"/>
      <c r="G31" s="298"/>
      <c r="H31" s="280"/>
      <c r="I31" s="269"/>
      <c r="J31" s="308"/>
      <c r="K31" s="308"/>
      <c r="L31" s="308"/>
      <c r="M31" s="308"/>
      <c r="N31" s="308"/>
      <c r="O31" s="308"/>
      <c r="P31" s="308"/>
      <c r="Q31" s="292">
        <f t="shared" si="0"/>
        <v>0</v>
      </c>
      <c r="R31" s="308"/>
      <c r="S31" s="91">
        <f t="shared" si="1"/>
        <v>0</v>
      </c>
      <c r="T31" s="88" t="str">
        <f t="shared" si="2"/>
        <v/>
      </c>
      <c r="U31" s="266"/>
    </row>
    <row r="32" ht="15.9" customHeight="1" spans="1:21">
      <c r="A32" s="257"/>
      <c r="B32" s="303"/>
      <c r="C32" s="299"/>
      <c r="D32" s="296"/>
      <c r="E32" s="296"/>
      <c r="F32" s="298"/>
      <c r="G32" s="298"/>
      <c r="H32" s="280"/>
      <c r="I32" s="269"/>
      <c r="J32" s="308"/>
      <c r="K32" s="308"/>
      <c r="L32" s="308"/>
      <c r="M32" s="308"/>
      <c r="N32" s="308"/>
      <c r="O32" s="308"/>
      <c r="P32" s="308"/>
      <c r="Q32" s="292">
        <f t="shared" si="0"/>
        <v>0</v>
      </c>
      <c r="R32" s="308"/>
      <c r="S32" s="91">
        <f t="shared" si="1"/>
        <v>0</v>
      </c>
      <c r="T32" s="88" t="str">
        <f t="shared" si="2"/>
        <v/>
      </c>
      <c r="U32" s="266"/>
    </row>
    <row r="33" ht="15.9" customHeight="1" spans="1:21">
      <c r="A33" s="257"/>
      <c r="B33" s="303"/>
      <c r="C33" s="299"/>
      <c r="D33" s="296"/>
      <c r="E33" s="296"/>
      <c r="F33" s="298"/>
      <c r="G33" s="298"/>
      <c r="H33" s="280"/>
      <c r="I33" s="269"/>
      <c r="J33" s="308"/>
      <c r="K33" s="308"/>
      <c r="L33" s="308"/>
      <c r="M33" s="308"/>
      <c r="N33" s="308"/>
      <c r="O33" s="308"/>
      <c r="P33" s="308"/>
      <c r="Q33" s="292">
        <f t="shared" si="0"/>
        <v>0</v>
      </c>
      <c r="R33" s="308"/>
      <c r="S33" s="91">
        <f t="shared" si="1"/>
        <v>0</v>
      </c>
      <c r="T33" s="88" t="str">
        <f t="shared" si="2"/>
        <v/>
      </c>
      <c r="U33" s="266"/>
    </row>
    <row r="34" ht="15.9" customHeight="1" spans="1:21">
      <c r="A34" s="257"/>
      <c r="B34" s="303"/>
      <c r="C34" s="299"/>
      <c r="D34" s="296"/>
      <c r="E34" s="296"/>
      <c r="F34" s="298"/>
      <c r="G34" s="298"/>
      <c r="H34" s="280"/>
      <c r="I34" s="269"/>
      <c r="J34" s="308"/>
      <c r="K34" s="308"/>
      <c r="L34" s="308"/>
      <c r="M34" s="308"/>
      <c r="N34" s="308"/>
      <c r="O34" s="308"/>
      <c r="P34" s="308"/>
      <c r="Q34" s="292">
        <f t="shared" si="0"/>
        <v>0</v>
      </c>
      <c r="R34" s="308"/>
      <c r="S34" s="91">
        <f t="shared" si="1"/>
        <v>0</v>
      </c>
      <c r="T34" s="88" t="str">
        <f t="shared" si="2"/>
        <v/>
      </c>
      <c r="U34" s="266"/>
    </row>
    <row r="35" ht="15.9" customHeight="1" spans="1:21">
      <c r="A35" s="257"/>
      <c r="B35" s="303"/>
      <c r="C35" s="299"/>
      <c r="D35" s="296"/>
      <c r="E35" s="296"/>
      <c r="F35" s="298"/>
      <c r="G35" s="298"/>
      <c r="H35" s="280"/>
      <c r="I35" s="269"/>
      <c r="J35" s="308"/>
      <c r="K35" s="308"/>
      <c r="L35" s="308"/>
      <c r="M35" s="308"/>
      <c r="N35" s="308"/>
      <c r="O35" s="308"/>
      <c r="P35" s="308"/>
      <c r="Q35" s="292">
        <f t="shared" si="0"/>
        <v>0</v>
      </c>
      <c r="R35" s="308"/>
      <c r="S35" s="91">
        <f t="shared" si="1"/>
        <v>0</v>
      </c>
      <c r="T35" s="88" t="str">
        <f t="shared" si="2"/>
        <v/>
      </c>
      <c r="U35" s="266"/>
    </row>
    <row r="36" ht="15.9" customHeight="1" spans="1:21">
      <c r="A36" s="257"/>
      <c r="B36" s="303"/>
      <c r="C36" s="299"/>
      <c r="D36" s="296"/>
      <c r="E36" s="296"/>
      <c r="F36" s="298"/>
      <c r="G36" s="298"/>
      <c r="H36" s="280"/>
      <c r="I36" s="269"/>
      <c r="J36" s="308"/>
      <c r="K36" s="308"/>
      <c r="L36" s="308"/>
      <c r="M36" s="308"/>
      <c r="N36" s="308"/>
      <c r="O36" s="308"/>
      <c r="P36" s="308"/>
      <c r="Q36" s="292">
        <f t="shared" si="0"/>
        <v>0</v>
      </c>
      <c r="R36" s="308"/>
      <c r="S36" s="91">
        <f t="shared" si="1"/>
        <v>0</v>
      </c>
      <c r="T36" s="88" t="str">
        <f t="shared" si="2"/>
        <v/>
      </c>
      <c r="U36" s="266"/>
    </row>
    <row r="37" ht="15.9" customHeight="1" spans="1:21">
      <c r="A37" s="257"/>
      <c r="B37" s="303"/>
      <c r="C37" s="299"/>
      <c r="D37" s="296"/>
      <c r="E37" s="296"/>
      <c r="F37" s="298"/>
      <c r="G37" s="298"/>
      <c r="H37" s="280"/>
      <c r="I37" s="269"/>
      <c r="J37" s="308"/>
      <c r="K37" s="308"/>
      <c r="L37" s="308"/>
      <c r="M37" s="308"/>
      <c r="N37" s="308"/>
      <c r="O37" s="308"/>
      <c r="P37" s="308"/>
      <c r="Q37" s="292">
        <f t="shared" si="0"/>
        <v>0</v>
      </c>
      <c r="R37" s="308"/>
      <c r="S37" s="91">
        <f t="shared" si="1"/>
        <v>0</v>
      </c>
      <c r="T37" s="88" t="str">
        <f t="shared" si="2"/>
        <v/>
      </c>
      <c r="U37" s="266"/>
    </row>
    <row r="38" ht="15.9" customHeight="1" spans="1:21">
      <c r="A38" s="257"/>
      <c r="B38" s="303"/>
      <c r="C38" s="89"/>
      <c r="D38" s="305"/>
      <c r="E38" s="305"/>
      <c r="F38" s="306"/>
      <c r="G38" s="306"/>
      <c r="H38" s="280"/>
      <c r="I38" s="269"/>
      <c r="J38" s="308"/>
      <c r="K38" s="308"/>
      <c r="L38" s="308"/>
      <c r="M38" s="308"/>
      <c r="N38" s="308"/>
      <c r="O38" s="308"/>
      <c r="P38" s="308"/>
      <c r="Q38" s="292">
        <f t="shared" si="0"/>
        <v>0</v>
      </c>
      <c r="R38" s="308"/>
      <c r="S38" s="91">
        <f t="shared" si="1"/>
        <v>0</v>
      </c>
      <c r="T38" s="88" t="str">
        <f t="shared" si="2"/>
        <v/>
      </c>
      <c r="U38" s="266"/>
    </row>
    <row r="39" ht="15.9" customHeight="1" spans="1:21">
      <c r="A39" s="257"/>
      <c r="B39" s="303"/>
      <c r="C39" s="89"/>
      <c r="D39" s="305"/>
      <c r="E39" s="305"/>
      <c r="F39" s="306"/>
      <c r="G39" s="306"/>
      <c r="H39" s="280"/>
      <c r="I39" s="269"/>
      <c r="J39" s="308"/>
      <c r="K39" s="308"/>
      <c r="L39" s="308"/>
      <c r="M39" s="308"/>
      <c r="N39" s="308"/>
      <c r="O39" s="308"/>
      <c r="P39" s="308"/>
      <c r="Q39" s="292">
        <f t="shared" si="0"/>
        <v>0</v>
      </c>
      <c r="R39" s="308"/>
      <c r="S39" s="91">
        <f t="shared" si="1"/>
        <v>0</v>
      </c>
      <c r="T39" s="88" t="str">
        <f t="shared" si="2"/>
        <v/>
      </c>
      <c r="U39" s="266"/>
    </row>
    <row r="40" ht="15.9" customHeight="1" spans="1:21">
      <c r="A40" s="146" t="s">
        <v>662</v>
      </c>
      <c r="B40" s="146"/>
      <c r="C40" s="146"/>
      <c r="D40" s="146"/>
      <c r="E40" s="146"/>
      <c r="F40" s="258"/>
      <c r="G40" s="258"/>
      <c r="H40" s="283"/>
      <c r="I40" s="91">
        <f t="shared" ref="I40:S40" si="3">SUM(I7:I39)</f>
        <v>0</v>
      </c>
      <c r="J40" s="91">
        <f t="shared" si="3"/>
        <v>0</v>
      </c>
      <c r="K40" s="91">
        <f t="shared" si="3"/>
        <v>0</v>
      </c>
      <c r="L40" s="91">
        <f t="shared" si="3"/>
        <v>0</v>
      </c>
      <c r="M40" s="91">
        <f t="shared" si="3"/>
        <v>0</v>
      </c>
      <c r="N40" s="91">
        <f t="shared" si="3"/>
        <v>0</v>
      </c>
      <c r="O40" s="91">
        <f t="shared" si="3"/>
        <v>0</v>
      </c>
      <c r="P40" s="91">
        <f t="shared" si="3"/>
        <v>0</v>
      </c>
      <c r="Q40" s="91">
        <f t="shared" si="3"/>
        <v>0</v>
      </c>
      <c r="R40" s="91">
        <f t="shared" si="3"/>
        <v>0</v>
      </c>
      <c r="S40" s="91">
        <f t="shared" si="3"/>
        <v>0</v>
      </c>
      <c r="T40" s="88" t="str">
        <f t="shared" si="2"/>
        <v/>
      </c>
      <c r="U40" s="266"/>
    </row>
    <row r="41" s="13" customFormat="1" ht="15.9" customHeight="1" spans="1:17">
      <c r="A41" s="34" t="str">
        <f>CONCATENATE("被评估单位填表人：",基本情况!$D$9)</f>
        <v>被评估单位填表人：</v>
      </c>
      <c r="B41" s="35"/>
      <c r="C41" s="35"/>
      <c r="D41" s="35"/>
      <c r="E41" s="35"/>
      <c r="F41" s="35"/>
      <c r="G41" s="35"/>
      <c r="H41" s="35"/>
      <c r="P41" s="145" t="str">
        <f>CONCATENATE("资产评估专业人员：",基本情况!$B$10)</f>
        <v>资产评估专业人员：</v>
      </c>
      <c r="Q41" s="48"/>
    </row>
    <row r="42" s="13" customFormat="1" ht="15.9" customHeight="1" spans="1:1">
      <c r="A42" s="37" t="str">
        <f>基本情况!$A$7&amp;基本情况!$B$7</f>
        <v>填表日期：2024年9月13日</v>
      </c>
    </row>
  </sheetData>
  <mergeCells count="16">
    <mergeCell ref="A1:U1"/>
    <mergeCell ref="A2:U2"/>
    <mergeCell ref="I5:Q5"/>
    <mergeCell ref="A40:B40"/>
    <mergeCell ref="A5:A6"/>
    <mergeCell ref="B5:B6"/>
    <mergeCell ref="C5:C6"/>
    <mergeCell ref="D5:D6"/>
    <mergeCell ref="E5:E6"/>
    <mergeCell ref="F5:F6"/>
    <mergeCell ref="G5:G6"/>
    <mergeCell ref="H5:H6"/>
    <mergeCell ref="R5:R6"/>
    <mergeCell ref="S5:S6"/>
    <mergeCell ref="T5:T6"/>
    <mergeCell ref="U5:U6"/>
  </mergeCells>
  <printOptions horizontalCentered="1"/>
  <pageMargins left="0.590551181102362" right="0.590551181102362" top="0.866141732283464" bottom="0.47244094488189" header="1.22047244094488" footer="0.196850393700787"/>
  <pageSetup paperSize="9" scale="74"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1"/>
  <sheetViews>
    <sheetView zoomScale="90" zoomScaleNormal="90" topLeftCell="A22" workbookViewId="0">
      <selection activeCell="A1" sqref="A1:T1"/>
    </sheetView>
  </sheetViews>
  <sheetFormatPr defaultColWidth="9" defaultRowHeight="15.75" customHeight="1"/>
  <cols>
    <col min="1" max="1" width="5.66666666666667" style="14" customWidth="1"/>
    <col min="2" max="5" width="8.66666666666667" style="14" customWidth="1"/>
    <col min="6" max="7" width="9.16666666666667" style="14" customWidth="1"/>
    <col min="8" max="15" width="7.58333333333333" style="14" customWidth="1"/>
    <col min="16" max="16" width="10.6666666666667" style="289" customWidth="1"/>
    <col min="17" max="17" width="10.6666666666667" style="14" customWidth="1"/>
    <col min="18" max="18" width="8.58333333333333" style="14" customWidth="1"/>
    <col min="19" max="20" width="6.58333333333333" style="14" customWidth="1"/>
    <col min="21" max="16384" width="9" style="14"/>
  </cols>
  <sheetData>
    <row r="1" s="11" customFormat="1" ht="30" customHeight="1" spans="1:20">
      <c r="A1" s="15" t="s">
        <v>663</v>
      </c>
      <c r="B1" s="15"/>
      <c r="C1" s="15"/>
      <c r="D1" s="15"/>
      <c r="E1" s="15"/>
      <c r="F1" s="15"/>
      <c r="G1" s="15"/>
      <c r="H1" s="15"/>
      <c r="I1" s="15"/>
      <c r="J1" s="15"/>
      <c r="K1" s="15"/>
      <c r="L1" s="15"/>
      <c r="M1" s="15"/>
      <c r="N1" s="15"/>
      <c r="O1" s="15"/>
      <c r="P1" s="15"/>
      <c r="Q1" s="15"/>
      <c r="R1" s="15"/>
      <c r="S1" s="15"/>
      <c r="T1" s="15"/>
    </row>
    <row r="2" ht="14.5" customHeight="1" spans="1:20">
      <c r="A2" s="16" t="str">
        <f>基本情况!A4&amp;基本情况!B4</f>
        <v>评估基准日：2024年9月13日</v>
      </c>
      <c r="B2" s="16"/>
      <c r="C2" s="16"/>
      <c r="D2" s="16"/>
      <c r="E2" s="16"/>
      <c r="F2" s="16"/>
      <c r="G2" s="16"/>
      <c r="H2" s="16"/>
      <c r="I2" s="16"/>
      <c r="J2" s="16"/>
      <c r="K2" s="16"/>
      <c r="L2" s="16"/>
      <c r="M2" s="16"/>
      <c r="N2" s="16"/>
      <c r="O2" s="16"/>
      <c r="P2" s="16"/>
      <c r="Q2" s="16"/>
      <c r="R2" s="16"/>
      <c r="S2" s="16"/>
      <c r="T2" s="16"/>
    </row>
    <row r="3" customHeight="1" spans="1:20">
      <c r="A3" s="16"/>
      <c r="B3" s="16"/>
      <c r="C3" s="16"/>
      <c r="D3" s="16"/>
      <c r="E3" s="16"/>
      <c r="F3" s="16"/>
      <c r="G3" s="16"/>
      <c r="H3" s="16"/>
      <c r="I3" s="16"/>
      <c r="J3" s="16"/>
      <c r="K3" s="16"/>
      <c r="L3" s="16"/>
      <c r="M3" s="16"/>
      <c r="N3" s="16"/>
      <c r="O3" s="16"/>
      <c r="P3" s="40"/>
      <c r="Q3" s="40"/>
      <c r="R3" s="40"/>
      <c r="S3" s="40"/>
      <c r="T3" s="41" t="s">
        <v>640</v>
      </c>
    </row>
    <row r="4" customHeight="1" spans="1:20">
      <c r="A4" s="94" t="str">
        <f>基本情况!A6&amp;基本情况!B6</f>
        <v>被评估单位：海南省农垦五指山茶业集团股份有限公司定安农产品加工厂</v>
      </c>
      <c r="T4" s="42" t="s">
        <v>3</v>
      </c>
    </row>
    <row r="5" s="21" customFormat="1" ht="15" customHeight="1" spans="1:20">
      <c r="A5" s="142" t="s">
        <v>5</v>
      </c>
      <c r="B5" s="142" t="s">
        <v>649</v>
      </c>
      <c r="C5" s="132" t="s">
        <v>650</v>
      </c>
      <c r="D5" s="244" t="s">
        <v>651</v>
      </c>
      <c r="E5" s="132" t="s">
        <v>652</v>
      </c>
      <c r="F5" s="132" t="s">
        <v>630</v>
      </c>
      <c r="G5" s="132" t="s">
        <v>664</v>
      </c>
      <c r="H5" s="31" t="s">
        <v>441</v>
      </c>
      <c r="I5" s="125"/>
      <c r="J5" s="125"/>
      <c r="K5" s="125"/>
      <c r="L5" s="125"/>
      <c r="M5" s="125"/>
      <c r="N5" s="125"/>
      <c r="O5" s="125"/>
      <c r="P5" s="32"/>
      <c r="Q5" s="142" t="s">
        <v>442</v>
      </c>
      <c r="R5" s="142" t="s">
        <v>633</v>
      </c>
      <c r="S5" s="142" t="s">
        <v>383</v>
      </c>
      <c r="T5" s="142" t="s">
        <v>8</v>
      </c>
    </row>
    <row r="6" s="21" customFormat="1" ht="15" customHeight="1" spans="1:20">
      <c r="A6" s="144"/>
      <c r="B6" s="144"/>
      <c r="C6" s="135"/>
      <c r="D6" s="246"/>
      <c r="E6" s="135"/>
      <c r="F6" s="135"/>
      <c r="G6" s="135"/>
      <c r="H6" s="146" t="s">
        <v>654</v>
      </c>
      <c r="I6" s="146" t="s">
        <v>655</v>
      </c>
      <c r="J6" s="146" t="s">
        <v>656</v>
      </c>
      <c r="K6" s="146" t="s">
        <v>657</v>
      </c>
      <c r="L6" s="146" t="s">
        <v>658</v>
      </c>
      <c r="M6" s="146" t="s">
        <v>659</v>
      </c>
      <c r="N6" s="146" t="s">
        <v>660</v>
      </c>
      <c r="O6" s="307" t="s">
        <v>637</v>
      </c>
      <c r="P6" s="146" t="s">
        <v>661</v>
      </c>
      <c r="Q6" s="144"/>
      <c r="R6" s="144"/>
      <c r="S6" s="144"/>
      <c r="T6" s="144"/>
    </row>
    <row r="7" s="287" customFormat="1" ht="15.9" customHeight="1" spans="1:20">
      <c r="A7" s="257">
        <v>1</v>
      </c>
      <c r="B7" s="290"/>
      <c r="C7" s="290"/>
      <c r="D7" s="290"/>
      <c r="E7" s="290"/>
      <c r="F7" s="291"/>
      <c r="G7" s="291"/>
      <c r="H7" s="292"/>
      <c r="I7" s="292"/>
      <c r="J7" s="292"/>
      <c r="K7" s="292"/>
      <c r="L7" s="292"/>
      <c r="M7" s="292"/>
      <c r="N7" s="292"/>
      <c r="O7" s="292"/>
      <c r="P7" s="292">
        <f>SUM(H7:O7)</f>
        <v>0</v>
      </c>
      <c r="Q7" s="308"/>
      <c r="R7" s="91">
        <f>Q7-P7</f>
        <v>0</v>
      </c>
      <c r="S7" s="88" t="str">
        <f>IF(OR(P7=0,P7=""),"",ROUND((R7)/P7*100,2))</f>
        <v/>
      </c>
      <c r="T7" s="266"/>
    </row>
    <row r="8" ht="15.9" customHeight="1" spans="1:20">
      <c r="A8" s="257"/>
      <c r="B8" s="293"/>
      <c r="C8" s="293"/>
      <c r="D8" s="293"/>
      <c r="E8" s="293"/>
      <c r="F8" s="294"/>
      <c r="G8" s="294"/>
      <c r="H8" s="295"/>
      <c r="I8" s="295"/>
      <c r="J8" s="295"/>
      <c r="K8" s="295"/>
      <c r="L8" s="295"/>
      <c r="M8" s="295"/>
      <c r="N8" s="295"/>
      <c r="O8" s="295"/>
      <c r="P8" s="292">
        <f t="shared" ref="P8:P38" si="0">SUM(H8:O8)</f>
        <v>0</v>
      </c>
      <c r="Q8" s="308"/>
      <c r="R8" s="91">
        <f t="shared" ref="R8:R38" si="1">Q8-P8</f>
        <v>0</v>
      </c>
      <c r="S8" s="88" t="str">
        <f t="shared" ref="S8:S39" si="2">IF(OR(P8=0,P8=""),"",ROUND((R8)/P8*100,2))</f>
        <v/>
      </c>
      <c r="T8" s="266"/>
    </row>
    <row r="9" ht="15.9" customHeight="1" spans="1:20">
      <c r="A9" s="257"/>
      <c r="B9" s="293"/>
      <c r="C9" s="293"/>
      <c r="D9" s="293"/>
      <c r="E9" s="293"/>
      <c r="F9" s="294"/>
      <c r="G9" s="294"/>
      <c r="H9" s="295"/>
      <c r="I9" s="295"/>
      <c r="J9" s="295"/>
      <c r="K9" s="295"/>
      <c r="L9" s="295"/>
      <c r="M9" s="295"/>
      <c r="N9" s="295"/>
      <c r="O9" s="295"/>
      <c r="P9" s="292">
        <f t="shared" si="0"/>
        <v>0</v>
      </c>
      <c r="Q9" s="308"/>
      <c r="R9" s="91">
        <f t="shared" si="1"/>
        <v>0</v>
      </c>
      <c r="S9" s="88" t="str">
        <f t="shared" si="2"/>
        <v/>
      </c>
      <c r="T9" s="266"/>
    </row>
    <row r="10" ht="15.9" customHeight="1" spans="1:20">
      <c r="A10" s="257"/>
      <c r="B10" s="293"/>
      <c r="C10" s="293"/>
      <c r="D10" s="293"/>
      <c r="E10" s="293"/>
      <c r="F10" s="294"/>
      <c r="G10" s="294"/>
      <c r="H10" s="295"/>
      <c r="I10" s="295"/>
      <c r="J10" s="295"/>
      <c r="K10" s="295"/>
      <c r="L10" s="295"/>
      <c r="M10" s="295"/>
      <c r="N10" s="295"/>
      <c r="O10" s="295"/>
      <c r="P10" s="292">
        <f t="shared" si="0"/>
        <v>0</v>
      </c>
      <c r="Q10" s="308"/>
      <c r="R10" s="91">
        <f t="shared" si="1"/>
        <v>0</v>
      </c>
      <c r="S10" s="88" t="str">
        <f t="shared" si="2"/>
        <v/>
      </c>
      <c r="T10" s="266"/>
    </row>
    <row r="11" ht="15.9" customHeight="1" spans="1:20">
      <c r="A11" s="257"/>
      <c r="B11" s="293"/>
      <c r="C11" s="293"/>
      <c r="D11" s="293"/>
      <c r="E11" s="293"/>
      <c r="F11" s="294"/>
      <c r="G11" s="294"/>
      <c r="H11" s="295"/>
      <c r="I11" s="295"/>
      <c r="J11" s="295"/>
      <c r="K11" s="295"/>
      <c r="L11" s="295"/>
      <c r="M11" s="295"/>
      <c r="N11" s="295"/>
      <c r="O11" s="295"/>
      <c r="P11" s="292">
        <f t="shared" si="0"/>
        <v>0</v>
      </c>
      <c r="Q11" s="308"/>
      <c r="R11" s="91">
        <f t="shared" si="1"/>
        <v>0</v>
      </c>
      <c r="S11" s="88" t="str">
        <f t="shared" si="2"/>
        <v/>
      </c>
      <c r="T11" s="266"/>
    </row>
    <row r="12" ht="15.9" customHeight="1" spans="1:20">
      <c r="A12" s="257"/>
      <c r="B12" s="296"/>
      <c r="C12" s="297"/>
      <c r="D12" s="297"/>
      <c r="E12" s="297"/>
      <c r="F12" s="298"/>
      <c r="G12" s="298"/>
      <c r="H12" s="269"/>
      <c r="I12" s="308"/>
      <c r="J12" s="308"/>
      <c r="K12" s="308"/>
      <c r="L12" s="308"/>
      <c r="M12" s="308"/>
      <c r="N12" s="308"/>
      <c r="O12" s="308"/>
      <c r="P12" s="292">
        <f t="shared" si="0"/>
        <v>0</v>
      </c>
      <c r="Q12" s="308"/>
      <c r="R12" s="91">
        <f t="shared" si="1"/>
        <v>0</v>
      </c>
      <c r="S12" s="88" t="str">
        <f t="shared" si="2"/>
        <v/>
      </c>
      <c r="T12" s="266"/>
    </row>
    <row r="13" s="288" customFormat="1" ht="15.9" customHeight="1" spans="1:20">
      <c r="A13" s="257"/>
      <c r="B13" s="299"/>
      <c r="C13" s="300"/>
      <c r="D13" s="301"/>
      <c r="E13" s="301"/>
      <c r="F13" s="302"/>
      <c r="G13" s="302"/>
      <c r="H13" s="269"/>
      <c r="I13" s="308"/>
      <c r="J13" s="308"/>
      <c r="K13" s="308"/>
      <c r="L13" s="308"/>
      <c r="M13" s="308"/>
      <c r="N13" s="308"/>
      <c r="O13" s="308"/>
      <c r="P13" s="292">
        <f t="shared" si="0"/>
        <v>0</v>
      </c>
      <c r="Q13" s="308"/>
      <c r="R13" s="91">
        <f t="shared" si="1"/>
        <v>0</v>
      </c>
      <c r="S13" s="88" t="str">
        <f t="shared" si="2"/>
        <v/>
      </c>
      <c r="T13" s="309"/>
    </row>
    <row r="14" ht="15.9" customHeight="1" spans="1:20">
      <c r="A14" s="257"/>
      <c r="B14" s="299"/>
      <c r="C14" s="300"/>
      <c r="D14" s="301"/>
      <c r="E14" s="301"/>
      <c r="F14" s="302"/>
      <c r="G14" s="302"/>
      <c r="H14" s="269"/>
      <c r="I14" s="308"/>
      <c r="J14" s="308"/>
      <c r="K14" s="308"/>
      <c r="L14" s="308"/>
      <c r="M14" s="308"/>
      <c r="N14" s="308"/>
      <c r="O14" s="308"/>
      <c r="P14" s="292">
        <f t="shared" si="0"/>
        <v>0</v>
      </c>
      <c r="Q14" s="308"/>
      <c r="R14" s="91">
        <f t="shared" si="1"/>
        <v>0</v>
      </c>
      <c r="S14" s="88" t="str">
        <f t="shared" si="2"/>
        <v/>
      </c>
      <c r="T14" s="266"/>
    </row>
    <row r="15" ht="15.9" customHeight="1" spans="1:20">
      <c r="A15" s="257"/>
      <c r="B15" s="299"/>
      <c r="C15" s="300"/>
      <c r="D15" s="301"/>
      <c r="E15" s="301"/>
      <c r="F15" s="302"/>
      <c r="G15" s="302"/>
      <c r="H15" s="269"/>
      <c r="I15" s="308"/>
      <c r="J15" s="308"/>
      <c r="K15" s="308"/>
      <c r="L15" s="308"/>
      <c r="M15" s="308"/>
      <c r="N15" s="308"/>
      <c r="O15" s="308"/>
      <c r="P15" s="292">
        <f t="shared" si="0"/>
        <v>0</v>
      </c>
      <c r="Q15" s="308"/>
      <c r="R15" s="91">
        <f t="shared" si="1"/>
        <v>0</v>
      </c>
      <c r="S15" s="88" t="str">
        <f t="shared" si="2"/>
        <v/>
      </c>
      <c r="T15" s="266"/>
    </row>
    <row r="16" ht="15.9" customHeight="1" spans="1:20">
      <c r="A16" s="257"/>
      <c r="B16" s="299"/>
      <c r="C16" s="300"/>
      <c r="D16" s="301"/>
      <c r="E16" s="301"/>
      <c r="F16" s="302"/>
      <c r="G16" s="302"/>
      <c r="H16" s="269"/>
      <c r="I16" s="308"/>
      <c r="J16" s="308"/>
      <c r="K16" s="308"/>
      <c r="L16" s="308"/>
      <c r="M16" s="308"/>
      <c r="N16" s="308"/>
      <c r="O16" s="308"/>
      <c r="P16" s="292">
        <f t="shared" si="0"/>
        <v>0</v>
      </c>
      <c r="Q16" s="308"/>
      <c r="R16" s="91">
        <f t="shared" si="1"/>
        <v>0</v>
      </c>
      <c r="S16" s="88" t="str">
        <f t="shared" si="2"/>
        <v/>
      </c>
      <c r="T16" s="266"/>
    </row>
    <row r="17" ht="15.9" customHeight="1" spans="1:20">
      <c r="A17" s="257"/>
      <c r="B17" s="299"/>
      <c r="C17" s="300"/>
      <c r="D17" s="301"/>
      <c r="E17" s="301"/>
      <c r="F17" s="302"/>
      <c r="G17" s="302"/>
      <c r="H17" s="269"/>
      <c r="I17" s="308"/>
      <c r="J17" s="308"/>
      <c r="K17" s="308"/>
      <c r="L17" s="308"/>
      <c r="M17" s="308"/>
      <c r="N17" s="308"/>
      <c r="O17" s="308"/>
      <c r="P17" s="292">
        <f t="shared" si="0"/>
        <v>0</v>
      </c>
      <c r="Q17" s="308"/>
      <c r="R17" s="91">
        <f t="shared" si="1"/>
        <v>0</v>
      </c>
      <c r="S17" s="88" t="str">
        <f t="shared" si="2"/>
        <v/>
      </c>
      <c r="T17" s="266"/>
    </row>
    <row r="18" ht="15.9" customHeight="1" spans="1:20">
      <c r="A18" s="257"/>
      <c r="B18" s="299"/>
      <c r="C18" s="300"/>
      <c r="D18" s="301"/>
      <c r="E18" s="301"/>
      <c r="F18" s="302"/>
      <c r="G18" s="302"/>
      <c r="H18" s="269"/>
      <c r="I18" s="308"/>
      <c r="J18" s="308"/>
      <c r="K18" s="308"/>
      <c r="L18" s="308"/>
      <c r="M18" s="308"/>
      <c r="N18" s="308"/>
      <c r="O18" s="308"/>
      <c r="P18" s="292">
        <f t="shared" si="0"/>
        <v>0</v>
      </c>
      <c r="Q18" s="308"/>
      <c r="R18" s="91">
        <f t="shared" si="1"/>
        <v>0</v>
      </c>
      <c r="S18" s="88" t="str">
        <f t="shared" si="2"/>
        <v/>
      </c>
      <c r="T18" s="266"/>
    </row>
    <row r="19" ht="15.9" customHeight="1" spans="1:20">
      <c r="A19" s="257"/>
      <c r="B19" s="299"/>
      <c r="C19" s="300"/>
      <c r="D19" s="301"/>
      <c r="E19" s="301"/>
      <c r="F19" s="302"/>
      <c r="G19" s="302"/>
      <c r="H19" s="269"/>
      <c r="I19" s="308"/>
      <c r="J19" s="308"/>
      <c r="K19" s="308"/>
      <c r="L19" s="308"/>
      <c r="M19" s="308"/>
      <c r="N19" s="308"/>
      <c r="O19" s="308"/>
      <c r="P19" s="292">
        <f t="shared" si="0"/>
        <v>0</v>
      </c>
      <c r="Q19" s="308"/>
      <c r="R19" s="91">
        <f t="shared" si="1"/>
        <v>0</v>
      </c>
      <c r="S19" s="88" t="str">
        <f t="shared" si="2"/>
        <v/>
      </c>
      <c r="T19" s="266"/>
    </row>
    <row r="20" ht="15.9" customHeight="1" spans="1:20">
      <c r="A20" s="257"/>
      <c r="B20" s="300"/>
      <c r="C20" s="299"/>
      <c r="D20" s="296"/>
      <c r="E20" s="296"/>
      <c r="F20" s="298"/>
      <c r="G20" s="298"/>
      <c r="H20" s="269"/>
      <c r="I20" s="308"/>
      <c r="J20" s="308"/>
      <c r="K20" s="308"/>
      <c r="L20" s="308"/>
      <c r="M20" s="308"/>
      <c r="N20" s="308"/>
      <c r="O20" s="308"/>
      <c r="P20" s="292">
        <f t="shared" si="0"/>
        <v>0</v>
      </c>
      <c r="Q20" s="308"/>
      <c r="R20" s="91">
        <f t="shared" si="1"/>
        <v>0</v>
      </c>
      <c r="S20" s="88" t="str">
        <f t="shared" si="2"/>
        <v/>
      </c>
      <c r="T20" s="266"/>
    </row>
    <row r="21" ht="15.9" customHeight="1" spans="1:20">
      <c r="A21" s="257"/>
      <c r="B21" s="303"/>
      <c r="C21" s="299"/>
      <c r="D21" s="296"/>
      <c r="E21" s="296"/>
      <c r="F21" s="298"/>
      <c r="G21" s="298"/>
      <c r="H21" s="269"/>
      <c r="I21" s="308"/>
      <c r="J21" s="308"/>
      <c r="K21" s="308"/>
      <c r="L21" s="308"/>
      <c r="M21" s="308"/>
      <c r="N21" s="308"/>
      <c r="O21" s="308"/>
      <c r="P21" s="292">
        <f t="shared" si="0"/>
        <v>0</v>
      </c>
      <c r="Q21" s="308"/>
      <c r="R21" s="91">
        <f t="shared" si="1"/>
        <v>0</v>
      </c>
      <c r="S21" s="88" t="str">
        <f t="shared" si="2"/>
        <v/>
      </c>
      <c r="T21" s="266"/>
    </row>
    <row r="22" ht="15.9" customHeight="1" spans="1:20">
      <c r="A22" s="257"/>
      <c r="B22" s="303"/>
      <c r="C22" s="303"/>
      <c r="D22" s="304"/>
      <c r="E22" s="304"/>
      <c r="F22" s="298"/>
      <c r="G22" s="298"/>
      <c r="H22" s="269"/>
      <c r="I22" s="308"/>
      <c r="J22" s="308"/>
      <c r="K22" s="308"/>
      <c r="L22" s="308"/>
      <c r="M22" s="308"/>
      <c r="N22" s="308"/>
      <c r="O22" s="308"/>
      <c r="P22" s="292">
        <f t="shared" si="0"/>
        <v>0</v>
      </c>
      <c r="Q22" s="308"/>
      <c r="R22" s="91">
        <f t="shared" si="1"/>
        <v>0</v>
      </c>
      <c r="S22" s="88" t="str">
        <f t="shared" si="2"/>
        <v/>
      </c>
      <c r="T22" s="266"/>
    </row>
    <row r="23" ht="15.9" customHeight="1" spans="1:20">
      <c r="A23" s="257"/>
      <c r="B23" s="303"/>
      <c r="C23" s="303"/>
      <c r="D23" s="304"/>
      <c r="E23" s="304"/>
      <c r="F23" s="298"/>
      <c r="G23" s="298"/>
      <c r="H23" s="269"/>
      <c r="I23" s="308"/>
      <c r="J23" s="308"/>
      <c r="K23" s="308"/>
      <c r="L23" s="308"/>
      <c r="M23" s="308"/>
      <c r="N23" s="308"/>
      <c r="O23" s="308"/>
      <c r="P23" s="292">
        <f t="shared" si="0"/>
        <v>0</v>
      </c>
      <c r="Q23" s="308"/>
      <c r="R23" s="91">
        <f t="shared" si="1"/>
        <v>0</v>
      </c>
      <c r="S23" s="88" t="str">
        <f t="shared" si="2"/>
        <v/>
      </c>
      <c r="T23" s="266"/>
    </row>
    <row r="24" ht="15.9" customHeight="1" spans="1:20">
      <c r="A24" s="257"/>
      <c r="B24" s="303"/>
      <c r="C24" s="303"/>
      <c r="D24" s="304"/>
      <c r="E24" s="304"/>
      <c r="F24" s="298"/>
      <c r="G24" s="298"/>
      <c r="H24" s="269"/>
      <c r="I24" s="308"/>
      <c r="J24" s="308"/>
      <c r="K24" s="308"/>
      <c r="L24" s="308"/>
      <c r="M24" s="308"/>
      <c r="N24" s="308"/>
      <c r="O24" s="308"/>
      <c r="P24" s="292">
        <f t="shared" si="0"/>
        <v>0</v>
      </c>
      <c r="Q24" s="308"/>
      <c r="R24" s="91">
        <f t="shared" si="1"/>
        <v>0</v>
      </c>
      <c r="S24" s="88" t="str">
        <f t="shared" si="2"/>
        <v/>
      </c>
      <c r="T24" s="266"/>
    </row>
    <row r="25" ht="15.9" customHeight="1" spans="1:20">
      <c r="A25" s="257"/>
      <c r="B25" s="303"/>
      <c r="C25" s="299"/>
      <c r="D25" s="296"/>
      <c r="E25" s="296"/>
      <c r="F25" s="298"/>
      <c r="G25" s="298"/>
      <c r="H25" s="269"/>
      <c r="I25" s="308"/>
      <c r="J25" s="308"/>
      <c r="K25" s="308"/>
      <c r="L25" s="308"/>
      <c r="M25" s="308"/>
      <c r="N25" s="308"/>
      <c r="O25" s="308"/>
      <c r="P25" s="292">
        <f t="shared" si="0"/>
        <v>0</v>
      </c>
      <c r="Q25" s="308"/>
      <c r="R25" s="91">
        <f t="shared" si="1"/>
        <v>0</v>
      </c>
      <c r="S25" s="88" t="str">
        <f t="shared" si="2"/>
        <v/>
      </c>
      <c r="T25" s="266"/>
    </row>
    <row r="26" ht="15.9" customHeight="1" spans="1:20">
      <c r="A26" s="257"/>
      <c r="B26" s="303"/>
      <c r="C26" s="299"/>
      <c r="D26" s="296"/>
      <c r="E26" s="296"/>
      <c r="F26" s="298"/>
      <c r="G26" s="298"/>
      <c r="H26" s="269"/>
      <c r="I26" s="308"/>
      <c r="J26" s="308"/>
      <c r="K26" s="308"/>
      <c r="L26" s="308"/>
      <c r="M26" s="308"/>
      <c r="N26" s="308"/>
      <c r="O26" s="308"/>
      <c r="P26" s="292">
        <f t="shared" si="0"/>
        <v>0</v>
      </c>
      <c r="Q26" s="308"/>
      <c r="R26" s="91">
        <f t="shared" si="1"/>
        <v>0</v>
      </c>
      <c r="S26" s="88" t="str">
        <f t="shared" si="2"/>
        <v/>
      </c>
      <c r="T26" s="266"/>
    </row>
    <row r="27" ht="15.9" customHeight="1" spans="1:20">
      <c r="A27" s="257"/>
      <c r="B27" s="303"/>
      <c r="C27" s="299"/>
      <c r="D27" s="296"/>
      <c r="E27" s="296"/>
      <c r="F27" s="298"/>
      <c r="G27" s="298"/>
      <c r="H27" s="269"/>
      <c r="I27" s="308"/>
      <c r="J27" s="308"/>
      <c r="K27" s="308"/>
      <c r="L27" s="308"/>
      <c r="M27" s="308"/>
      <c r="N27" s="308"/>
      <c r="O27" s="308"/>
      <c r="P27" s="292">
        <f t="shared" si="0"/>
        <v>0</v>
      </c>
      <c r="Q27" s="308"/>
      <c r="R27" s="91">
        <f t="shared" si="1"/>
        <v>0</v>
      </c>
      <c r="S27" s="88" t="str">
        <f t="shared" si="2"/>
        <v/>
      </c>
      <c r="T27" s="266"/>
    </row>
    <row r="28" ht="15.9" customHeight="1" spans="1:20">
      <c r="A28" s="257"/>
      <c r="B28" s="303"/>
      <c r="C28" s="299"/>
      <c r="D28" s="296"/>
      <c r="E28" s="296"/>
      <c r="F28" s="298"/>
      <c r="G28" s="298"/>
      <c r="H28" s="269"/>
      <c r="I28" s="308"/>
      <c r="J28" s="308"/>
      <c r="K28" s="308"/>
      <c r="L28" s="308"/>
      <c r="M28" s="308"/>
      <c r="N28" s="308"/>
      <c r="O28" s="308"/>
      <c r="P28" s="292">
        <f t="shared" si="0"/>
        <v>0</v>
      </c>
      <c r="Q28" s="308"/>
      <c r="R28" s="91">
        <f t="shared" si="1"/>
        <v>0</v>
      </c>
      <c r="S28" s="88" t="str">
        <f t="shared" si="2"/>
        <v/>
      </c>
      <c r="T28" s="266"/>
    </row>
    <row r="29" ht="15.9" customHeight="1" spans="1:20">
      <c r="A29" s="257"/>
      <c r="B29" s="303"/>
      <c r="C29" s="299"/>
      <c r="D29" s="296"/>
      <c r="E29" s="296"/>
      <c r="F29" s="298"/>
      <c r="G29" s="298"/>
      <c r="H29" s="269"/>
      <c r="I29" s="308"/>
      <c r="J29" s="308"/>
      <c r="K29" s="308"/>
      <c r="L29" s="308"/>
      <c r="M29" s="308"/>
      <c r="N29" s="308"/>
      <c r="O29" s="308"/>
      <c r="P29" s="292">
        <f t="shared" si="0"/>
        <v>0</v>
      </c>
      <c r="Q29" s="308"/>
      <c r="R29" s="91">
        <f t="shared" si="1"/>
        <v>0</v>
      </c>
      <c r="S29" s="88" t="str">
        <f t="shared" si="2"/>
        <v/>
      </c>
      <c r="T29" s="266"/>
    </row>
    <row r="30" ht="15.9" customHeight="1" spans="1:20">
      <c r="A30" s="257"/>
      <c r="B30" s="303"/>
      <c r="C30" s="299"/>
      <c r="D30" s="296"/>
      <c r="E30" s="296"/>
      <c r="F30" s="298"/>
      <c r="G30" s="298"/>
      <c r="H30" s="269"/>
      <c r="I30" s="308"/>
      <c r="J30" s="308"/>
      <c r="K30" s="308"/>
      <c r="L30" s="308"/>
      <c r="M30" s="308"/>
      <c r="N30" s="308"/>
      <c r="O30" s="308"/>
      <c r="P30" s="292">
        <f t="shared" si="0"/>
        <v>0</v>
      </c>
      <c r="Q30" s="308"/>
      <c r="R30" s="91">
        <f t="shared" si="1"/>
        <v>0</v>
      </c>
      <c r="S30" s="88" t="str">
        <f t="shared" si="2"/>
        <v/>
      </c>
      <c r="T30" s="266"/>
    </row>
    <row r="31" ht="15.9" customHeight="1" spans="1:20">
      <c r="A31" s="257"/>
      <c r="B31" s="303"/>
      <c r="C31" s="299"/>
      <c r="D31" s="296"/>
      <c r="E31" s="296"/>
      <c r="F31" s="298"/>
      <c r="G31" s="298"/>
      <c r="H31" s="269"/>
      <c r="I31" s="308"/>
      <c r="J31" s="308"/>
      <c r="K31" s="308"/>
      <c r="L31" s="308"/>
      <c r="M31" s="308"/>
      <c r="N31" s="308"/>
      <c r="O31" s="308"/>
      <c r="P31" s="292">
        <f t="shared" si="0"/>
        <v>0</v>
      </c>
      <c r="Q31" s="308"/>
      <c r="R31" s="91">
        <f t="shared" si="1"/>
        <v>0</v>
      </c>
      <c r="S31" s="88" t="str">
        <f t="shared" si="2"/>
        <v/>
      </c>
      <c r="T31" s="266"/>
    </row>
    <row r="32" ht="15.9" customHeight="1" spans="1:20">
      <c r="A32" s="257"/>
      <c r="B32" s="303"/>
      <c r="C32" s="299"/>
      <c r="D32" s="296"/>
      <c r="E32" s="296"/>
      <c r="F32" s="298"/>
      <c r="G32" s="298"/>
      <c r="H32" s="269"/>
      <c r="I32" s="308"/>
      <c r="J32" s="308"/>
      <c r="K32" s="308"/>
      <c r="L32" s="308"/>
      <c r="M32" s="308"/>
      <c r="N32" s="308"/>
      <c r="O32" s="308"/>
      <c r="P32" s="292">
        <f t="shared" si="0"/>
        <v>0</v>
      </c>
      <c r="Q32" s="308"/>
      <c r="R32" s="91">
        <f t="shared" si="1"/>
        <v>0</v>
      </c>
      <c r="S32" s="88" t="str">
        <f t="shared" si="2"/>
        <v/>
      </c>
      <c r="T32" s="266"/>
    </row>
    <row r="33" ht="15.9" customHeight="1" spans="1:20">
      <c r="A33" s="257"/>
      <c r="B33" s="303"/>
      <c r="C33" s="299"/>
      <c r="D33" s="296"/>
      <c r="E33" s="296"/>
      <c r="F33" s="298"/>
      <c r="G33" s="298"/>
      <c r="H33" s="269"/>
      <c r="I33" s="308"/>
      <c r="J33" s="308"/>
      <c r="K33" s="308"/>
      <c r="L33" s="308"/>
      <c r="M33" s="308"/>
      <c r="N33" s="308"/>
      <c r="O33" s="308"/>
      <c r="P33" s="292">
        <f t="shared" si="0"/>
        <v>0</v>
      </c>
      <c r="Q33" s="308"/>
      <c r="R33" s="91">
        <f t="shared" si="1"/>
        <v>0</v>
      </c>
      <c r="S33" s="88" t="str">
        <f t="shared" si="2"/>
        <v/>
      </c>
      <c r="T33" s="266"/>
    </row>
    <row r="34" ht="15.9" customHeight="1" spans="1:20">
      <c r="A34" s="257"/>
      <c r="B34" s="303"/>
      <c r="C34" s="299"/>
      <c r="D34" s="296"/>
      <c r="E34" s="296"/>
      <c r="F34" s="298"/>
      <c r="G34" s="298"/>
      <c r="H34" s="269"/>
      <c r="I34" s="308"/>
      <c r="J34" s="308"/>
      <c r="K34" s="308"/>
      <c r="L34" s="308"/>
      <c r="M34" s="308"/>
      <c r="N34" s="308"/>
      <c r="O34" s="308"/>
      <c r="P34" s="292">
        <f t="shared" si="0"/>
        <v>0</v>
      </c>
      <c r="Q34" s="308"/>
      <c r="R34" s="91">
        <f t="shared" si="1"/>
        <v>0</v>
      </c>
      <c r="S34" s="88" t="str">
        <f t="shared" si="2"/>
        <v/>
      </c>
      <c r="T34" s="266"/>
    </row>
    <row r="35" ht="15.9" customHeight="1" spans="1:20">
      <c r="A35" s="257"/>
      <c r="B35" s="303"/>
      <c r="C35" s="299"/>
      <c r="D35" s="296"/>
      <c r="E35" s="296"/>
      <c r="F35" s="298"/>
      <c r="G35" s="298"/>
      <c r="H35" s="269"/>
      <c r="I35" s="308"/>
      <c r="J35" s="308"/>
      <c r="K35" s="308"/>
      <c r="L35" s="308"/>
      <c r="M35" s="308"/>
      <c r="N35" s="308"/>
      <c r="O35" s="308"/>
      <c r="P35" s="292">
        <f t="shared" si="0"/>
        <v>0</v>
      </c>
      <c r="Q35" s="308"/>
      <c r="R35" s="91">
        <f t="shared" si="1"/>
        <v>0</v>
      </c>
      <c r="S35" s="88" t="str">
        <f t="shared" si="2"/>
        <v/>
      </c>
      <c r="T35" s="266"/>
    </row>
    <row r="36" ht="15.9" customHeight="1" spans="1:20">
      <c r="A36" s="257"/>
      <c r="B36" s="303"/>
      <c r="C36" s="299"/>
      <c r="D36" s="296"/>
      <c r="E36" s="296"/>
      <c r="F36" s="298"/>
      <c r="G36" s="298"/>
      <c r="H36" s="269"/>
      <c r="I36" s="308"/>
      <c r="J36" s="308"/>
      <c r="K36" s="308"/>
      <c r="L36" s="308"/>
      <c r="M36" s="308"/>
      <c r="N36" s="308"/>
      <c r="O36" s="308"/>
      <c r="P36" s="292">
        <f t="shared" si="0"/>
        <v>0</v>
      </c>
      <c r="Q36" s="308"/>
      <c r="R36" s="91">
        <f t="shared" si="1"/>
        <v>0</v>
      </c>
      <c r="S36" s="88" t="str">
        <f t="shared" si="2"/>
        <v/>
      </c>
      <c r="T36" s="266"/>
    </row>
    <row r="37" ht="15.9" customHeight="1" spans="1:20">
      <c r="A37" s="257"/>
      <c r="B37" s="303"/>
      <c r="C37" s="89"/>
      <c r="D37" s="305"/>
      <c r="E37" s="305"/>
      <c r="F37" s="306"/>
      <c r="G37" s="306"/>
      <c r="H37" s="269"/>
      <c r="I37" s="308"/>
      <c r="J37" s="308"/>
      <c r="K37" s="308"/>
      <c r="L37" s="308"/>
      <c r="M37" s="308"/>
      <c r="N37" s="308"/>
      <c r="O37" s="308"/>
      <c r="P37" s="292">
        <f t="shared" si="0"/>
        <v>0</v>
      </c>
      <c r="Q37" s="308"/>
      <c r="R37" s="91">
        <f t="shared" si="1"/>
        <v>0</v>
      </c>
      <c r="S37" s="88" t="str">
        <f t="shared" si="2"/>
        <v/>
      </c>
      <c r="T37" s="266"/>
    </row>
    <row r="38" ht="15.9" customHeight="1" spans="1:20">
      <c r="A38" s="257"/>
      <c r="B38" s="303"/>
      <c r="C38" s="89"/>
      <c r="D38" s="305"/>
      <c r="E38" s="305"/>
      <c r="F38" s="306"/>
      <c r="G38" s="306"/>
      <c r="H38" s="269"/>
      <c r="I38" s="308"/>
      <c r="J38" s="308"/>
      <c r="K38" s="308"/>
      <c r="L38" s="308"/>
      <c r="M38" s="308"/>
      <c r="N38" s="308"/>
      <c r="O38" s="308"/>
      <c r="P38" s="292">
        <f t="shared" si="0"/>
        <v>0</v>
      </c>
      <c r="Q38" s="308"/>
      <c r="R38" s="91">
        <f t="shared" si="1"/>
        <v>0</v>
      </c>
      <c r="S38" s="88" t="str">
        <f t="shared" si="2"/>
        <v/>
      </c>
      <c r="T38" s="266"/>
    </row>
    <row r="39" ht="15.9" customHeight="1" spans="1:20">
      <c r="A39" s="262" t="s">
        <v>522</v>
      </c>
      <c r="B39" s="263"/>
      <c r="C39" s="146"/>
      <c r="D39" s="146"/>
      <c r="E39" s="146"/>
      <c r="F39" s="258"/>
      <c r="G39" s="258"/>
      <c r="H39" s="91">
        <f t="shared" ref="H39:R39" si="3">SUM(H7:H38)</f>
        <v>0</v>
      </c>
      <c r="I39" s="91">
        <f t="shared" si="3"/>
        <v>0</v>
      </c>
      <c r="J39" s="91">
        <f t="shared" si="3"/>
        <v>0</v>
      </c>
      <c r="K39" s="91">
        <f t="shared" si="3"/>
        <v>0</v>
      </c>
      <c r="L39" s="91">
        <f t="shared" si="3"/>
        <v>0</v>
      </c>
      <c r="M39" s="91">
        <f t="shared" si="3"/>
        <v>0</v>
      </c>
      <c r="N39" s="91">
        <f t="shared" si="3"/>
        <v>0</v>
      </c>
      <c r="O39" s="91">
        <f t="shared" si="3"/>
        <v>0</v>
      </c>
      <c r="P39" s="91">
        <f t="shared" si="3"/>
        <v>0</v>
      </c>
      <c r="Q39" s="91">
        <f t="shared" si="3"/>
        <v>0</v>
      </c>
      <c r="R39" s="91">
        <f t="shared" si="3"/>
        <v>0</v>
      </c>
      <c r="S39" s="88" t="str">
        <f t="shared" si="2"/>
        <v/>
      </c>
      <c r="T39" s="266"/>
    </row>
    <row r="40" s="13" customFormat="1" ht="15.9" customHeight="1" spans="1:16">
      <c r="A40" s="34" t="str">
        <f>CONCATENATE("被评估单位填表人：",基本情况!$D$9)</f>
        <v>被评估单位填表人：</v>
      </c>
      <c r="B40" s="35"/>
      <c r="C40" s="35"/>
      <c r="D40" s="35"/>
      <c r="E40" s="35"/>
      <c r="F40" s="35"/>
      <c r="G40" s="35"/>
      <c r="O40" s="145" t="str">
        <f>CONCATENATE("资产评估专业人员：",基本情况!$B$10)</f>
        <v>资产评估专业人员：</v>
      </c>
      <c r="P40" s="48"/>
    </row>
    <row r="41" s="13" customFormat="1" ht="15.9" customHeight="1" spans="1:1">
      <c r="A41" s="37" t="str">
        <f>基本情况!$A$7&amp;基本情况!$B$7</f>
        <v>填表日期：2024年9月13日</v>
      </c>
    </row>
  </sheetData>
  <mergeCells count="15">
    <mergeCell ref="A1:T1"/>
    <mergeCell ref="A2:T2"/>
    <mergeCell ref="H5:P5"/>
    <mergeCell ref="A39:B39"/>
    <mergeCell ref="A5:A6"/>
    <mergeCell ref="B5:B6"/>
    <mergeCell ref="C5:C6"/>
    <mergeCell ref="D5:D6"/>
    <mergeCell ref="E5:E6"/>
    <mergeCell ref="F5:F6"/>
    <mergeCell ref="G5:G6"/>
    <mergeCell ref="Q5:Q6"/>
    <mergeCell ref="R5:R6"/>
    <mergeCell ref="S5:S6"/>
    <mergeCell ref="T5:T6"/>
  </mergeCells>
  <printOptions horizontalCentered="1"/>
  <pageMargins left="0.590551181102362" right="0.590551181102362" top="0.866141732283464" bottom="0.47244094488189" header="1.22047244094488" footer="0.196850393700787"/>
  <pageSetup paperSize="9" scale="77"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zoomScale="90" zoomScaleNormal="90" topLeftCell="A16" workbookViewId="0">
      <selection activeCell="A1" sqref="A1:P1"/>
    </sheetView>
  </sheetViews>
  <sheetFormatPr defaultColWidth="9" defaultRowHeight="15.75" customHeight="1"/>
  <cols>
    <col min="1" max="1" width="5.66666666666667" style="14" customWidth="1"/>
    <col min="2" max="3" width="10.5833333333333" style="14" customWidth="1"/>
    <col min="4" max="4" width="15.6666666666667" style="14" customWidth="1"/>
    <col min="5" max="5" width="8.66666666666667" style="14" customWidth="1"/>
    <col min="6" max="6" width="6.58333333333333" style="14" customWidth="1"/>
    <col min="7" max="8" width="8.58333333333333" style="278" customWidth="1"/>
    <col min="9" max="9" width="13.0833333333333" style="278" customWidth="1"/>
    <col min="10" max="11" width="8.58333333333333" style="278" customWidth="1"/>
    <col min="12" max="12" width="12.1666666666667" style="278" customWidth="1"/>
    <col min="13" max="13" width="10.5833333333333" style="278" customWidth="1"/>
    <col min="14" max="14" width="7.58333333333333" style="278" customWidth="1"/>
    <col min="15" max="15" width="8.08333333333333" style="14" customWidth="1"/>
    <col min="16" max="16384" width="9" style="14"/>
  </cols>
  <sheetData>
    <row r="1" s="11" customFormat="1" ht="30" customHeight="1" spans="1:15">
      <c r="A1" s="15" t="s">
        <v>665</v>
      </c>
      <c r="B1" s="49"/>
      <c r="C1" s="49"/>
      <c r="D1" s="49"/>
      <c r="E1" s="49"/>
      <c r="F1" s="49"/>
      <c r="G1" s="49"/>
      <c r="H1" s="49"/>
      <c r="I1" s="49"/>
      <c r="J1" s="49"/>
      <c r="K1" s="49"/>
      <c r="L1" s="49"/>
      <c r="M1" s="49"/>
      <c r="N1" s="49"/>
      <c r="O1" s="49"/>
    </row>
    <row r="2" ht="14.5" customHeight="1" spans="1:15">
      <c r="A2" s="16" t="str">
        <f>基本情况!A4&amp;基本情况!B4</f>
        <v>评估基准日：2024年9月13日</v>
      </c>
      <c r="B2" s="16"/>
      <c r="C2" s="16"/>
      <c r="D2" s="16"/>
      <c r="E2" s="16"/>
      <c r="F2" s="16"/>
      <c r="G2" s="16"/>
      <c r="H2" s="16"/>
      <c r="I2" s="40"/>
      <c r="J2" s="40"/>
      <c r="K2" s="40"/>
      <c r="L2" s="40"/>
      <c r="M2" s="40"/>
      <c r="N2" s="40"/>
      <c r="O2" s="40"/>
    </row>
    <row r="3" customHeight="1" spans="1:15">
      <c r="A3" s="16"/>
      <c r="B3" s="16"/>
      <c r="C3" s="16"/>
      <c r="D3" s="16"/>
      <c r="E3" s="16"/>
      <c r="F3" s="16"/>
      <c r="G3" s="16"/>
      <c r="H3" s="16"/>
      <c r="I3" s="40"/>
      <c r="J3" s="40"/>
      <c r="K3" s="40"/>
      <c r="L3" s="40"/>
      <c r="M3" s="40"/>
      <c r="N3" s="41" t="s">
        <v>666</v>
      </c>
      <c r="O3" s="41"/>
    </row>
    <row r="4" customHeight="1" spans="1:15">
      <c r="A4" s="94" t="str">
        <f>基本情况!A6&amp;基本情况!B6</f>
        <v>被评估单位：海南省农垦五指山茶业集团股份有限公司定安农产品加工厂</v>
      </c>
      <c r="O4" s="42" t="s">
        <v>377</v>
      </c>
    </row>
    <row r="5" s="21" customFormat="1" ht="15" customHeight="1" spans="1:15">
      <c r="A5" s="28" t="s">
        <v>378</v>
      </c>
      <c r="B5" s="28" t="s">
        <v>667</v>
      </c>
      <c r="C5" s="28" t="s">
        <v>604</v>
      </c>
      <c r="D5" s="28" t="s">
        <v>668</v>
      </c>
      <c r="E5" s="133" t="s">
        <v>669</v>
      </c>
      <c r="F5" s="132" t="s">
        <v>670</v>
      </c>
      <c r="G5" s="28" t="s">
        <v>380</v>
      </c>
      <c r="H5" s="28"/>
      <c r="I5" s="28"/>
      <c r="J5" s="284" t="s">
        <v>606</v>
      </c>
      <c r="K5" s="285" t="s">
        <v>381</v>
      </c>
      <c r="L5" s="286"/>
      <c r="M5" s="284" t="s">
        <v>382</v>
      </c>
      <c r="N5" s="62" t="s">
        <v>383</v>
      </c>
      <c r="O5" s="28" t="s">
        <v>464</v>
      </c>
    </row>
    <row r="6" s="21" customFormat="1" ht="15" customHeight="1" spans="1:15">
      <c r="A6" s="28"/>
      <c r="B6" s="28"/>
      <c r="C6" s="28"/>
      <c r="D6" s="28"/>
      <c r="E6" s="136"/>
      <c r="F6" s="135"/>
      <c r="G6" s="28" t="s">
        <v>607</v>
      </c>
      <c r="H6" s="28" t="s">
        <v>608</v>
      </c>
      <c r="I6" s="28" t="s">
        <v>609</v>
      </c>
      <c r="J6" s="254"/>
      <c r="K6" s="62" t="s">
        <v>610</v>
      </c>
      <c r="L6" s="62" t="s">
        <v>609</v>
      </c>
      <c r="M6" s="254"/>
      <c r="N6" s="62"/>
      <c r="O6" s="28"/>
    </row>
    <row r="7" ht="15.9" customHeight="1" spans="1:15">
      <c r="A7" s="257">
        <v>1</v>
      </c>
      <c r="B7" s="279"/>
      <c r="C7" s="279"/>
      <c r="D7" s="146"/>
      <c r="E7" s="280"/>
      <c r="F7" s="281"/>
      <c r="G7" s="282"/>
      <c r="H7" s="282"/>
      <c r="I7" s="269"/>
      <c r="J7" s="282"/>
      <c r="K7" s="283"/>
      <c r="L7" s="91"/>
      <c r="M7" s="91">
        <f>L7-I7</f>
        <v>0</v>
      </c>
      <c r="N7" s="88" t="str">
        <f>IF(OR(I7=0,I7=""),"",ROUND((M7)/I7*100,2))</f>
        <v/>
      </c>
      <c r="O7" s="266"/>
    </row>
    <row r="8" ht="15.9" customHeight="1" spans="1:15">
      <c r="A8" s="257"/>
      <c r="B8" s="279"/>
      <c r="C8" s="279"/>
      <c r="D8" s="146"/>
      <c r="E8" s="280"/>
      <c r="F8" s="281"/>
      <c r="G8" s="282"/>
      <c r="H8" s="282"/>
      <c r="I8" s="269"/>
      <c r="J8" s="282"/>
      <c r="K8" s="283"/>
      <c r="L8" s="91"/>
      <c r="M8" s="91">
        <f t="shared" ref="M8:M33" si="0">L8-I8</f>
        <v>0</v>
      </c>
      <c r="N8" s="88" t="str">
        <f t="shared" ref="N8:N34" si="1">IF(OR(I8=0,I8=""),"",ROUND((M8)/I8*100,2))</f>
        <v/>
      </c>
      <c r="O8" s="266"/>
    </row>
    <row r="9" ht="15.9" customHeight="1" spans="1:15">
      <c r="A9" s="257"/>
      <c r="B9" s="279"/>
      <c r="C9" s="279"/>
      <c r="D9" s="146"/>
      <c r="E9" s="280"/>
      <c r="F9" s="281"/>
      <c r="G9" s="282"/>
      <c r="H9" s="282"/>
      <c r="I9" s="269"/>
      <c r="J9" s="282"/>
      <c r="K9" s="283"/>
      <c r="L9" s="91"/>
      <c r="M9" s="91">
        <f t="shared" si="0"/>
        <v>0</v>
      </c>
      <c r="N9" s="88" t="str">
        <f t="shared" si="1"/>
        <v/>
      </c>
      <c r="O9" s="266"/>
    </row>
    <row r="10" ht="15.9" customHeight="1" spans="1:15">
      <c r="A10" s="257"/>
      <c r="B10" s="89"/>
      <c r="C10" s="89"/>
      <c r="D10" s="146"/>
      <c r="E10" s="283"/>
      <c r="F10" s="146"/>
      <c r="G10" s="282"/>
      <c r="H10" s="282"/>
      <c r="I10" s="269"/>
      <c r="J10" s="283"/>
      <c r="K10" s="283"/>
      <c r="L10" s="91"/>
      <c r="M10" s="91">
        <f t="shared" si="0"/>
        <v>0</v>
      </c>
      <c r="N10" s="88" t="str">
        <f t="shared" si="1"/>
        <v/>
      </c>
      <c r="O10" s="266"/>
    </row>
    <row r="11" ht="15.9" customHeight="1" spans="1:15">
      <c r="A11" s="257"/>
      <c r="B11" s="89"/>
      <c r="C11" s="89"/>
      <c r="D11" s="146"/>
      <c r="E11" s="283"/>
      <c r="F11" s="146"/>
      <c r="G11" s="282"/>
      <c r="H11" s="282"/>
      <c r="I11" s="269"/>
      <c r="J11" s="283"/>
      <c r="K11" s="283"/>
      <c r="L11" s="91"/>
      <c r="M11" s="91">
        <f t="shared" si="0"/>
        <v>0</v>
      </c>
      <c r="N11" s="88" t="str">
        <f t="shared" si="1"/>
        <v/>
      </c>
      <c r="O11" s="266"/>
    </row>
    <row r="12" ht="15.9" customHeight="1" spans="1:15">
      <c r="A12" s="257"/>
      <c r="B12" s="89"/>
      <c r="C12" s="89"/>
      <c r="D12" s="146"/>
      <c r="E12" s="283"/>
      <c r="F12" s="146"/>
      <c r="G12" s="282"/>
      <c r="H12" s="282"/>
      <c r="I12" s="269"/>
      <c r="J12" s="283"/>
      <c r="K12" s="283"/>
      <c r="L12" s="91"/>
      <c r="M12" s="91">
        <f t="shared" si="0"/>
        <v>0</v>
      </c>
      <c r="N12" s="88" t="str">
        <f t="shared" si="1"/>
        <v/>
      </c>
      <c r="O12" s="266"/>
    </row>
    <row r="13" ht="15.9" customHeight="1" spans="1:15">
      <c r="A13" s="257"/>
      <c r="B13" s="89"/>
      <c r="C13" s="89"/>
      <c r="D13" s="146"/>
      <c r="E13" s="283"/>
      <c r="F13" s="146"/>
      <c r="G13" s="282"/>
      <c r="H13" s="282"/>
      <c r="I13" s="269"/>
      <c r="J13" s="283"/>
      <c r="K13" s="283"/>
      <c r="L13" s="91"/>
      <c r="M13" s="91">
        <f t="shared" si="0"/>
        <v>0</v>
      </c>
      <c r="N13" s="88" t="str">
        <f t="shared" si="1"/>
        <v/>
      </c>
      <c r="O13" s="266"/>
    </row>
    <row r="14" ht="15.9" customHeight="1" spans="1:15">
      <c r="A14" s="257"/>
      <c r="B14" s="89"/>
      <c r="C14" s="89"/>
      <c r="D14" s="146"/>
      <c r="E14" s="283"/>
      <c r="F14" s="146"/>
      <c r="G14" s="282"/>
      <c r="H14" s="282"/>
      <c r="I14" s="269"/>
      <c r="J14" s="283"/>
      <c r="K14" s="283"/>
      <c r="L14" s="91"/>
      <c r="M14" s="91">
        <f t="shared" si="0"/>
        <v>0</v>
      </c>
      <c r="N14" s="88" t="str">
        <f t="shared" si="1"/>
        <v/>
      </c>
      <c r="O14" s="266"/>
    </row>
    <row r="15" ht="15.9" customHeight="1" spans="1:15">
      <c r="A15" s="257"/>
      <c r="B15" s="89"/>
      <c r="C15" s="89"/>
      <c r="D15" s="146"/>
      <c r="E15" s="283"/>
      <c r="F15" s="146"/>
      <c r="G15" s="282"/>
      <c r="H15" s="282"/>
      <c r="I15" s="269"/>
      <c r="J15" s="283"/>
      <c r="K15" s="283"/>
      <c r="L15" s="91"/>
      <c r="M15" s="91">
        <f t="shared" si="0"/>
        <v>0</v>
      </c>
      <c r="N15" s="88" t="str">
        <f t="shared" si="1"/>
        <v/>
      </c>
      <c r="O15" s="266"/>
    </row>
    <row r="16" ht="15.9" customHeight="1" spans="1:15">
      <c r="A16" s="257"/>
      <c r="B16" s="89"/>
      <c r="C16" s="89"/>
      <c r="D16" s="146"/>
      <c r="E16" s="283"/>
      <c r="F16" s="146"/>
      <c r="G16" s="282"/>
      <c r="H16" s="282"/>
      <c r="I16" s="269"/>
      <c r="J16" s="283"/>
      <c r="K16" s="283"/>
      <c r="L16" s="91"/>
      <c r="M16" s="91">
        <f t="shared" si="0"/>
        <v>0</v>
      </c>
      <c r="N16" s="88" t="str">
        <f t="shared" si="1"/>
        <v/>
      </c>
      <c r="O16" s="266"/>
    </row>
    <row r="17" ht="15.9" customHeight="1" spans="1:15">
      <c r="A17" s="257"/>
      <c r="B17" s="89"/>
      <c r="C17" s="89"/>
      <c r="D17" s="146"/>
      <c r="E17" s="283"/>
      <c r="F17" s="146"/>
      <c r="G17" s="282"/>
      <c r="H17" s="282"/>
      <c r="I17" s="269"/>
      <c r="J17" s="283"/>
      <c r="K17" s="283"/>
      <c r="L17" s="91"/>
      <c r="M17" s="91">
        <f t="shared" si="0"/>
        <v>0</v>
      </c>
      <c r="N17" s="88" t="str">
        <f t="shared" si="1"/>
        <v/>
      </c>
      <c r="O17" s="266"/>
    </row>
    <row r="18" ht="15.9" customHeight="1" spans="1:15">
      <c r="A18" s="257"/>
      <c r="B18" s="89"/>
      <c r="C18" s="89"/>
      <c r="D18" s="146"/>
      <c r="E18" s="283"/>
      <c r="F18" s="146"/>
      <c r="G18" s="282"/>
      <c r="H18" s="282"/>
      <c r="I18" s="269"/>
      <c r="J18" s="283"/>
      <c r="K18" s="283"/>
      <c r="L18" s="91"/>
      <c r="M18" s="91">
        <f t="shared" si="0"/>
        <v>0</v>
      </c>
      <c r="N18" s="88" t="str">
        <f t="shared" si="1"/>
        <v/>
      </c>
      <c r="O18" s="266"/>
    </row>
    <row r="19" ht="15.9" customHeight="1" spans="1:15">
      <c r="A19" s="257"/>
      <c r="B19" s="89"/>
      <c r="C19" s="89"/>
      <c r="D19" s="146"/>
      <c r="E19" s="283"/>
      <c r="F19" s="146"/>
      <c r="G19" s="282"/>
      <c r="H19" s="282"/>
      <c r="I19" s="269"/>
      <c r="J19" s="283"/>
      <c r="K19" s="283"/>
      <c r="L19" s="91"/>
      <c r="M19" s="91">
        <f t="shared" si="0"/>
        <v>0</v>
      </c>
      <c r="N19" s="88" t="str">
        <f t="shared" si="1"/>
        <v/>
      </c>
      <c r="O19" s="266"/>
    </row>
    <row r="20" ht="15.9" customHeight="1" spans="1:15">
      <c r="A20" s="257"/>
      <c r="B20" s="89"/>
      <c r="C20" s="89"/>
      <c r="D20" s="146"/>
      <c r="E20" s="283"/>
      <c r="F20" s="146"/>
      <c r="G20" s="282"/>
      <c r="H20" s="282"/>
      <c r="I20" s="269"/>
      <c r="J20" s="283"/>
      <c r="K20" s="283"/>
      <c r="L20" s="91"/>
      <c r="M20" s="91">
        <f t="shared" si="0"/>
        <v>0</v>
      </c>
      <c r="N20" s="88" t="str">
        <f t="shared" si="1"/>
        <v/>
      </c>
      <c r="O20" s="266"/>
    </row>
    <row r="21" ht="15.9" customHeight="1" spans="1:15">
      <c r="A21" s="257"/>
      <c r="B21" s="89"/>
      <c r="C21" s="89"/>
      <c r="D21" s="146"/>
      <c r="E21" s="283"/>
      <c r="F21" s="146"/>
      <c r="G21" s="282"/>
      <c r="H21" s="282"/>
      <c r="I21" s="269"/>
      <c r="J21" s="283"/>
      <c r="K21" s="283"/>
      <c r="L21" s="91"/>
      <c r="M21" s="91">
        <f t="shared" si="0"/>
        <v>0</v>
      </c>
      <c r="N21" s="88" t="str">
        <f t="shared" si="1"/>
        <v/>
      </c>
      <c r="O21" s="266"/>
    </row>
    <row r="22" ht="15.9" customHeight="1" spans="1:15">
      <c r="A22" s="257"/>
      <c r="B22" s="89"/>
      <c r="C22" s="89"/>
      <c r="D22" s="146"/>
      <c r="E22" s="283"/>
      <c r="F22" s="146"/>
      <c r="G22" s="282"/>
      <c r="H22" s="282"/>
      <c r="I22" s="269"/>
      <c r="J22" s="283"/>
      <c r="K22" s="283"/>
      <c r="L22" s="91"/>
      <c r="M22" s="91">
        <f t="shared" si="0"/>
        <v>0</v>
      </c>
      <c r="N22" s="88" t="str">
        <f t="shared" si="1"/>
        <v/>
      </c>
      <c r="O22" s="266"/>
    </row>
    <row r="23" ht="15.9" customHeight="1" spans="1:15">
      <c r="A23" s="257"/>
      <c r="B23" s="89"/>
      <c r="C23" s="89"/>
      <c r="D23" s="146"/>
      <c r="E23" s="283"/>
      <c r="F23" s="146"/>
      <c r="G23" s="282"/>
      <c r="H23" s="282"/>
      <c r="I23" s="269"/>
      <c r="J23" s="283"/>
      <c r="K23" s="283"/>
      <c r="L23" s="91"/>
      <c r="M23" s="91">
        <f t="shared" si="0"/>
        <v>0</v>
      </c>
      <c r="N23" s="88" t="str">
        <f t="shared" si="1"/>
        <v/>
      </c>
      <c r="O23" s="266"/>
    </row>
    <row r="24" ht="15.9" customHeight="1" spans="1:15">
      <c r="A24" s="257"/>
      <c r="B24" s="89"/>
      <c r="C24" s="89"/>
      <c r="D24" s="146"/>
      <c r="E24" s="283"/>
      <c r="F24" s="146"/>
      <c r="G24" s="282"/>
      <c r="H24" s="282"/>
      <c r="I24" s="269"/>
      <c r="J24" s="283"/>
      <c r="K24" s="283"/>
      <c r="L24" s="91"/>
      <c r="M24" s="91">
        <f t="shared" si="0"/>
        <v>0</v>
      </c>
      <c r="N24" s="88" t="str">
        <f t="shared" si="1"/>
        <v/>
      </c>
      <c r="O24" s="266"/>
    </row>
    <row r="25" ht="15.9" customHeight="1" spans="1:15">
      <c r="A25" s="257"/>
      <c r="B25" s="89"/>
      <c r="C25" s="89"/>
      <c r="D25" s="146"/>
      <c r="E25" s="283"/>
      <c r="F25" s="146"/>
      <c r="G25" s="282"/>
      <c r="H25" s="282"/>
      <c r="I25" s="269"/>
      <c r="J25" s="283"/>
      <c r="K25" s="283"/>
      <c r="L25" s="91"/>
      <c r="M25" s="91">
        <f t="shared" si="0"/>
        <v>0</v>
      </c>
      <c r="N25" s="88" t="str">
        <f t="shared" si="1"/>
        <v/>
      </c>
      <c r="O25" s="266"/>
    </row>
    <row r="26" ht="15.9" customHeight="1" spans="1:15">
      <c r="A26" s="257"/>
      <c r="B26" s="89"/>
      <c r="C26" s="89"/>
      <c r="D26" s="146"/>
      <c r="E26" s="283"/>
      <c r="F26" s="146"/>
      <c r="G26" s="282"/>
      <c r="H26" s="282"/>
      <c r="I26" s="269"/>
      <c r="J26" s="283"/>
      <c r="K26" s="283"/>
      <c r="L26" s="91"/>
      <c r="M26" s="91">
        <f t="shared" si="0"/>
        <v>0</v>
      </c>
      <c r="N26" s="88" t="str">
        <f t="shared" si="1"/>
        <v/>
      </c>
      <c r="O26" s="266"/>
    </row>
    <row r="27" ht="15.9" customHeight="1" spans="1:15">
      <c r="A27" s="257"/>
      <c r="B27" s="89"/>
      <c r="C27" s="89"/>
      <c r="D27" s="146"/>
      <c r="E27" s="283"/>
      <c r="F27" s="146"/>
      <c r="G27" s="282"/>
      <c r="H27" s="282"/>
      <c r="I27" s="269"/>
      <c r="J27" s="283"/>
      <c r="K27" s="283"/>
      <c r="L27" s="91"/>
      <c r="M27" s="91">
        <f t="shared" si="0"/>
        <v>0</v>
      </c>
      <c r="N27" s="88" t="str">
        <f t="shared" si="1"/>
        <v/>
      </c>
      <c r="O27" s="266"/>
    </row>
    <row r="28" ht="15.9" customHeight="1" spans="1:15">
      <c r="A28" s="257"/>
      <c r="B28" s="89"/>
      <c r="C28" s="89"/>
      <c r="D28" s="146"/>
      <c r="E28" s="283"/>
      <c r="F28" s="146"/>
      <c r="G28" s="282"/>
      <c r="H28" s="282"/>
      <c r="I28" s="269"/>
      <c r="J28" s="283"/>
      <c r="K28" s="283"/>
      <c r="L28" s="91"/>
      <c r="M28" s="91">
        <f t="shared" si="0"/>
        <v>0</v>
      </c>
      <c r="N28" s="88" t="str">
        <f t="shared" si="1"/>
        <v/>
      </c>
      <c r="O28" s="266"/>
    </row>
    <row r="29" ht="15.9" customHeight="1" spans="1:15">
      <c r="A29" s="257"/>
      <c r="B29" s="89"/>
      <c r="C29" s="89"/>
      <c r="D29" s="146"/>
      <c r="E29" s="283"/>
      <c r="F29" s="146"/>
      <c r="G29" s="282"/>
      <c r="H29" s="282"/>
      <c r="I29" s="269"/>
      <c r="J29" s="283"/>
      <c r="K29" s="283"/>
      <c r="L29" s="91"/>
      <c r="M29" s="91">
        <f t="shared" si="0"/>
        <v>0</v>
      </c>
      <c r="N29" s="88" t="str">
        <f t="shared" si="1"/>
        <v/>
      </c>
      <c r="O29" s="266"/>
    </row>
    <row r="30" ht="15.9" customHeight="1" spans="1:15">
      <c r="A30" s="257"/>
      <c r="B30" s="89"/>
      <c r="C30" s="89"/>
      <c r="D30" s="146"/>
      <c r="E30" s="283"/>
      <c r="F30" s="146"/>
      <c r="G30" s="282"/>
      <c r="H30" s="282"/>
      <c r="I30" s="269"/>
      <c r="J30" s="283"/>
      <c r="K30" s="283"/>
      <c r="L30" s="91"/>
      <c r="M30" s="91">
        <f t="shared" si="0"/>
        <v>0</v>
      </c>
      <c r="N30" s="88" t="str">
        <f t="shared" si="1"/>
        <v/>
      </c>
      <c r="O30" s="266"/>
    </row>
    <row r="31" ht="15.9" customHeight="1" spans="1:15">
      <c r="A31" s="257"/>
      <c r="B31" s="89"/>
      <c r="C31" s="89"/>
      <c r="D31" s="146"/>
      <c r="E31" s="283"/>
      <c r="F31" s="146"/>
      <c r="G31" s="282"/>
      <c r="H31" s="282"/>
      <c r="I31" s="269"/>
      <c r="J31" s="283"/>
      <c r="K31" s="283"/>
      <c r="L31" s="91"/>
      <c r="M31" s="91">
        <f t="shared" si="0"/>
        <v>0</v>
      </c>
      <c r="N31" s="88" t="str">
        <f t="shared" si="1"/>
        <v/>
      </c>
      <c r="O31" s="266"/>
    </row>
    <row r="32" ht="15.9" customHeight="1" spans="1:15">
      <c r="A32" s="257"/>
      <c r="B32" s="89"/>
      <c r="C32" s="89"/>
      <c r="D32" s="146"/>
      <c r="E32" s="283"/>
      <c r="F32" s="146"/>
      <c r="G32" s="282"/>
      <c r="H32" s="282"/>
      <c r="I32" s="269"/>
      <c r="J32" s="283"/>
      <c r="K32" s="283"/>
      <c r="L32" s="91"/>
      <c r="M32" s="91">
        <f t="shared" si="0"/>
        <v>0</v>
      </c>
      <c r="N32" s="88" t="str">
        <f t="shared" si="1"/>
        <v/>
      </c>
      <c r="O32" s="266"/>
    </row>
    <row r="33" ht="15.9" customHeight="1" spans="1:15">
      <c r="A33" s="257"/>
      <c r="B33" s="89"/>
      <c r="C33" s="89"/>
      <c r="D33" s="146"/>
      <c r="E33" s="283"/>
      <c r="F33" s="146"/>
      <c r="G33" s="282"/>
      <c r="H33" s="282"/>
      <c r="I33" s="269"/>
      <c r="J33" s="283"/>
      <c r="K33" s="283"/>
      <c r="L33" s="91"/>
      <c r="M33" s="91">
        <f t="shared" si="0"/>
        <v>0</v>
      </c>
      <c r="N33" s="88" t="str">
        <f t="shared" si="1"/>
        <v/>
      </c>
      <c r="O33" s="266"/>
    </row>
    <row r="34" ht="15.9" customHeight="1" spans="1:15">
      <c r="A34" s="262" t="s">
        <v>471</v>
      </c>
      <c r="B34" s="263"/>
      <c r="C34" s="263"/>
      <c r="D34" s="146"/>
      <c r="E34" s="283"/>
      <c r="F34" s="146"/>
      <c r="G34" s="283"/>
      <c r="H34" s="283"/>
      <c r="I34" s="91">
        <f>SUM(I7:I33)</f>
        <v>0</v>
      </c>
      <c r="J34" s="283"/>
      <c r="K34" s="283"/>
      <c r="L34" s="91">
        <f>SUM(L7:L33)</f>
        <v>0</v>
      </c>
      <c r="M34" s="91">
        <f>SUM(M7:M33)</f>
        <v>0</v>
      </c>
      <c r="N34" s="88" t="str">
        <f t="shared" si="1"/>
        <v/>
      </c>
      <c r="O34" s="266"/>
    </row>
    <row r="35" s="13" customFormat="1" ht="15.9" customHeight="1" spans="1:12">
      <c r="A35" s="34" t="str">
        <f>CONCATENATE("被评估单位填表人：",基本情况!$D$9)</f>
        <v>被评估单位填表人：</v>
      </c>
      <c r="B35" s="35"/>
      <c r="C35" s="35"/>
      <c r="D35" s="35"/>
      <c r="E35" s="35"/>
      <c r="F35" s="35"/>
      <c r="H35" s="65"/>
      <c r="I35" s="48"/>
      <c r="J35" s="48"/>
      <c r="K35" s="66" t="str">
        <f>CONCATENATE("资产评估专业人员：",基本情况!$B$10)</f>
        <v>资产评估专业人员：</v>
      </c>
      <c r="L35" s="48"/>
    </row>
    <row r="36" s="13" customFormat="1" ht="15.9" customHeight="1" spans="1:1">
      <c r="A36" s="37" t="str">
        <f>基本情况!$A$7&amp;基本情况!$B$7</f>
        <v>填表日期：2024年9月13日</v>
      </c>
    </row>
  </sheetData>
  <mergeCells count="16">
    <mergeCell ref="A1:O1"/>
    <mergeCell ref="A2:O2"/>
    <mergeCell ref="N3:O3"/>
    <mergeCell ref="G5:I5"/>
    <mergeCell ref="K5:L5"/>
    <mergeCell ref="A34:B34"/>
    <mergeCell ref="A5:A6"/>
    <mergeCell ref="B5:B6"/>
    <mergeCell ref="C5:C6"/>
    <mergeCell ref="D5:D6"/>
    <mergeCell ref="E5:E6"/>
    <mergeCell ref="F5:F6"/>
    <mergeCell ref="J5:J6"/>
    <mergeCell ref="M5:M6"/>
    <mergeCell ref="N5:N6"/>
    <mergeCell ref="O5:O6"/>
  </mergeCells>
  <printOptions horizontalCentered="1"/>
  <pageMargins left="0.590551181102362" right="0.590551181102362" top="0.866141732283464" bottom="0.47244094488189" header="1.22047244094488" footer="0.196850393700787"/>
  <pageSetup paperSize="9" scale="87"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zoomScale="90" zoomScaleNormal="90" topLeftCell="A19" workbookViewId="0">
      <selection activeCell="A1" sqref="A1:P1"/>
    </sheetView>
  </sheetViews>
  <sheetFormatPr defaultColWidth="9" defaultRowHeight="15.75" customHeight="1"/>
  <cols>
    <col min="1" max="1" width="5.66666666666667" style="14" customWidth="1"/>
    <col min="2" max="3" width="10.6666666666667" style="14" customWidth="1"/>
    <col min="4" max="4" width="9.16666666666667" style="176" customWidth="1"/>
    <col min="5" max="5" width="11.5833333333333" style="176" customWidth="1"/>
    <col min="6" max="6" width="5.66666666666667" style="176" customWidth="1"/>
    <col min="7" max="7" width="7.58333333333333" style="14" customWidth="1"/>
    <col min="8" max="8" width="11.5833333333333" style="14" customWidth="1"/>
    <col min="9" max="9" width="7.58333333333333" style="14" customWidth="1"/>
    <col min="10" max="10" width="12.5833333333333" style="14" customWidth="1"/>
    <col min="11" max="11" width="7.58333333333333" style="14" customWidth="1"/>
    <col min="12" max="12" width="11.5833333333333" style="14" customWidth="1"/>
    <col min="13" max="13" width="10.5833333333333" style="14" customWidth="1"/>
    <col min="14" max="14" width="7.58333333333333" style="14" customWidth="1"/>
    <col min="15" max="15" width="6.58333333333333" style="14" customWidth="1"/>
    <col min="16" max="16384" width="9" style="14"/>
  </cols>
  <sheetData>
    <row r="1" s="11" customFormat="1" ht="30" customHeight="1" spans="1:15">
      <c r="A1" s="15" t="s">
        <v>671</v>
      </c>
      <c r="B1" s="15"/>
      <c r="C1" s="49"/>
      <c r="D1" s="49"/>
      <c r="E1" s="49"/>
      <c r="F1" s="49"/>
      <c r="G1" s="49"/>
      <c r="H1" s="49"/>
      <c r="I1" s="49"/>
      <c r="J1" s="49"/>
      <c r="K1" s="49"/>
      <c r="L1" s="49"/>
      <c r="M1" s="49"/>
      <c r="N1" s="49"/>
      <c r="O1" s="49"/>
    </row>
    <row r="2" ht="14.5" customHeight="1" spans="1:15">
      <c r="A2" s="16" t="str">
        <f>基本情况!A4&amp;基本情况!B4</f>
        <v>评估基准日：2024年9月13日</v>
      </c>
      <c r="B2" s="16"/>
      <c r="C2" s="16"/>
      <c r="D2" s="16"/>
      <c r="E2" s="16"/>
      <c r="F2" s="16"/>
      <c r="G2" s="16"/>
      <c r="H2" s="16"/>
      <c r="I2" s="40"/>
      <c r="J2" s="40"/>
      <c r="K2" s="40"/>
      <c r="L2" s="40"/>
      <c r="M2" s="40"/>
      <c r="N2" s="40"/>
      <c r="O2" s="40"/>
    </row>
    <row r="3" customHeight="1" spans="1:15">
      <c r="A3" s="16"/>
      <c r="B3" s="16"/>
      <c r="C3" s="16"/>
      <c r="D3" s="16"/>
      <c r="E3" s="16"/>
      <c r="F3" s="16"/>
      <c r="G3" s="16"/>
      <c r="H3" s="16"/>
      <c r="I3" s="40"/>
      <c r="J3" s="40"/>
      <c r="K3" s="40"/>
      <c r="L3" s="40"/>
      <c r="M3" s="40"/>
      <c r="N3" s="40"/>
      <c r="O3" s="41" t="s">
        <v>672</v>
      </c>
    </row>
    <row r="4" customHeight="1" spans="1:15">
      <c r="A4" s="94" t="str">
        <f>基本情况!A6&amp;基本情况!B6</f>
        <v>被评估单位：海南省农垦五指山茶业集团股份有限公司定安农产品加工厂</v>
      </c>
      <c r="B4" s="94"/>
      <c r="O4" s="42" t="s">
        <v>377</v>
      </c>
    </row>
    <row r="5" s="21" customFormat="1" ht="15" customHeight="1" spans="1:15">
      <c r="A5" s="28" t="s">
        <v>378</v>
      </c>
      <c r="B5" s="142" t="s">
        <v>603</v>
      </c>
      <c r="C5" s="28" t="s">
        <v>604</v>
      </c>
      <c r="D5" s="198" t="s">
        <v>673</v>
      </c>
      <c r="E5" s="162" t="s">
        <v>674</v>
      </c>
      <c r="F5" s="162" t="s">
        <v>605</v>
      </c>
      <c r="G5" s="28" t="s">
        <v>675</v>
      </c>
      <c r="H5" s="28"/>
      <c r="I5" s="28" t="s">
        <v>606</v>
      </c>
      <c r="J5" s="28" t="s">
        <v>381</v>
      </c>
      <c r="K5" s="28"/>
      <c r="L5" s="28"/>
      <c r="M5" s="142" t="s">
        <v>382</v>
      </c>
      <c r="N5" s="28" t="s">
        <v>383</v>
      </c>
      <c r="O5" s="28" t="s">
        <v>464</v>
      </c>
    </row>
    <row r="6" s="21" customFormat="1" ht="15" customHeight="1" spans="1:15">
      <c r="A6" s="28"/>
      <c r="B6" s="144"/>
      <c r="C6" s="28"/>
      <c r="D6" s="199"/>
      <c r="E6" s="151"/>
      <c r="F6" s="151"/>
      <c r="G6" s="28" t="s">
        <v>607</v>
      </c>
      <c r="H6" s="28" t="s">
        <v>609</v>
      </c>
      <c r="I6" s="28"/>
      <c r="J6" s="28" t="s">
        <v>676</v>
      </c>
      <c r="K6" s="28" t="s">
        <v>677</v>
      </c>
      <c r="L6" s="28" t="s">
        <v>609</v>
      </c>
      <c r="M6" s="144"/>
      <c r="N6" s="28"/>
      <c r="O6" s="28"/>
    </row>
    <row r="7" ht="15.9" customHeight="1" spans="1:15">
      <c r="A7" s="257">
        <v>1</v>
      </c>
      <c r="B7" s="257"/>
      <c r="C7" s="89"/>
      <c r="D7" s="258"/>
      <c r="E7" s="267"/>
      <c r="F7" s="146"/>
      <c r="G7" s="268"/>
      <c r="H7" s="269"/>
      <c r="I7" s="273"/>
      <c r="J7" s="91"/>
      <c r="K7" s="259"/>
      <c r="L7" s="91">
        <f>ROUND(J7*K7/100,2)</f>
        <v>0</v>
      </c>
      <c r="M7" s="91">
        <f>L7-H7</f>
        <v>0</v>
      </c>
      <c r="N7" s="88" t="str">
        <f>IF(OR(H7=0,H7=""),"",ROUND((M7)/H7*100,2))</f>
        <v/>
      </c>
      <c r="O7" s="266"/>
    </row>
    <row r="8" ht="15.9" customHeight="1" spans="1:15">
      <c r="A8" s="257"/>
      <c r="B8" s="257"/>
      <c r="C8" s="89"/>
      <c r="D8" s="258"/>
      <c r="E8" s="267"/>
      <c r="F8" s="146"/>
      <c r="G8" s="268"/>
      <c r="H8" s="269"/>
      <c r="I8" s="273"/>
      <c r="J8" s="91"/>
      <c r="K8" s="259"/>
      <c r="L8" s="91">
        <f t="shared" ref="L8:L31" si="0">ROUND(J8*K8/100,2)</f>
        <v>0</v>
      </c>
      <c r="M8" s="91">
        <f t="shared" ref="M8:M31" si="1">L8-H8</f>
        <v>0</v>
      </c>
      <c r="N8" s="88" t="str">
        <f t="shared" ref="N8:N32" si="2">IF(OR(H8=0,H8=""),"",ROUND((M8)/H8*100,2))</f>
        <v/>
      </c>
      <c r="O8" s="266"/>
    </row>
    <row r="9" ht="15.9" customHeight="1" spans="1:15">
      <c r="A9" s="257"/>
      <c r="B9" s="257"/>
      <c r="C9" s="89"/>
      <c r="D9" s="258"/>
      <c r="E9" s="267"/>
      <c r="F9" s="146"/>
      <c r="G9" s="268"/>
      <c r="H9" s="269"/>
      <c r="I9" s="273"/>
      <c r="J9" s="91"/>
      <c r="K9" s="259"/>
      <c r="L9" s="91">
        <f t="shared" si="0"/>
        <v>0</v>
      </c>
      <c r="M9" s="91">
        <f t="shared" si="1"/>
        <v>0</v>
      </c>
      <c r="N9" s="88" t="str">
        <f t="shared" si="2"/>
        <v/>
      </c>
      <c r="O9" s="266"/>
    </row>
    <row r="10" ht="15.9" customHeight="1" spans="1:15">
      <c r="A10" s="257"/>
      <c r="B10" s="257"/>
      <c r="C10" s="89"/>
      <c r="D10" s="258"/>
      <c r="E10" s="267"/>
      <c r="F10" s="146"/>
      <c r="G10" s="268"/>
      <c r="H10" s="269"/>
      <c r="I10" s="273"/>
      <c r="J10" s="91"/>
      <c r="K10" s="259"/>
      <c r="L10" s="91">
        <f t="shared" si="0"/>
        <v>0</v>
      </c>
      <c r="M10" s="91">
        <f t="shared" si="1"/>
        <v>0</v>
      </c>
      <c r="N10" s="88" t="str">
        <f t="shared" si="2"/>
        <v/>
      </c>
      <c r="O10" s="266"/>
    </row>
    <row r="11" ht="15.9" customHeight="1" spans="1:15">
      <c r="A11" s="257"/>
      <c r="B11" s="257"/>
      <c r="C11" s="89"/>
      <c r="D11" s="258"/>
      <c r="E11" s="267"/>
      <c r="F11" s="146"/>
      <c r="G11" s="268"/>
      <c r="H11" s="269"/>
      <c r="I11" s="273"/>
      <c r="J11" s="91"/>
      <c r="K11" s="259"/>
      <c r="L11" s="91">
        <f t="shared" si="0"/>
        <v>0</v>
      </c>
      <c r="M11" s="91">
        <f t="shared" si="1"/>
        <v>0</v>
      </c>
      <c r="N11" s="88" t="str">
        <f t="shared" si="2"/>
        <v/>
      </c>
      <c r="O11" s="266"/>
    </row>
    <row r="12" ht="15.9" customHeight="1" spans="1:15">
      <c r="A12" s="257"/>
      <c r="B12" s="257"/>
      <c r="C12" s="89"/>
      <c r="D12" s="270"/>
      <c r="E12" s="271"/>
      <c r="F12" s="272"/>
      <c r="G12" s="273"/>
      <c r="H12" s="91"/>
      <c r="I12" s="273"/>
      <c r="J12" s="91"/>
      <c r="K12" s="259"/>
      <c r="L12" s="91">
        <f t="shared" si="0"/>
        <v>0</v>
      </c>
      <c r="M12" s="91">
        <f t="shared" si="1"/>
        <v>0</v>
      </c>
      <c r="N12" s="88" t="str">
        <f t="shared" si="2"/>
        <v/>
      </c>
      <c r="O12" s="266"/>
    </row>
    <row r="13" ht="15.9" customHeight="1" spans="1:15">
      <c r="A13" s="257"/>
      <c r="B13" s="257"/>
      <c r="C13" s="89"/>
      <c r="D13" s="270"/>
      <c r="E13" s="271"/>
      <c r="F13" s="272"/>
      <c r="G13" s="273"/>
      <c r="H13" s="91"/>
      <c r="I13" s="273"/>
      <c r="J13" s="91"/>
      <c r="K13" s="259"/>
      <c r="L13" s="91">
        <f t="shared" si="0"/>
        <v>0</v>
      </c>
      <c r="M13" s="91">
        <f t="shared" si="1"/>
        <v>0</v>
      </c>
      <c r="N13" s="88" t="str">
        <f t="shared" si="2"/>
        <v/>
      </c>
      <c r="O13" s="266"/>
    </row>
    <row r="14" ht="15.9" customHeight="1" spans="1:15">
      <c r="A14" s="257"/>
      <c r="B14" s="257"/>
      <c r="C14" s="89"/>
      <c r="D14" s="270"/>
      <c r="E14" s="271"/>
      <c r="F14" s="272"/>
      <c r="G14" s="273"/>
      <c r="H14" s="91"/>
      <c r="I14" s="273"/>
      <c r="J14" s="91"/>
      <c r="K14" s="259"/>
      <c r="L14" s="91">
        <f t="shared" si="0"/>
        <v>0</v>
      </c>
      <c r="M14" s="91">
        <f t="shared" si="1"/>
        <v>0</v>
      </c>
      <c r="N14" s="88" t="str">
        <f t="shared" si="2"/>
        <v/>
      </c>
      <c r="O14" s="266"/>
    </row>
    <row r="15" ht="15.9" customHeight="1" spans="1:15">
      <c r="A15" s="257"/>
      <c r="B15" s="257"/>
      <c r="C15" s="89"/>
      <c r="D15" s="270"/>
      <c r="E15" s="271"/>
      <c r="F15" s="272"/>
      <c r="G15" s="273"/>
      <c r="H15" s="91"/>
      <c r="I15" s="273"/>
      <c r="J15" s="91"/>
      <c r="K15" s="259"/>
      <c r="L15" s="91">
        <f t="shared" si="0"/>
        <v>0</v>
      </c>
      <c r="M15" s="91">
        <f t="shared" si="1"/>
        <v>0</v>
      </c>
      <c r="N15" s="88" t="str">
        <f t="shared" si="2"/>
        <v/>
      </c>
      <c r="O15" s="266"/>
    </row>
    <row r="16" ht="15.9" customHeight="1" spans="1:15">
      <c r="A16" s="257"/>
      <c r="B16" s="257"/>
      <c r="C16" s="89"/>
      <c r="D16" s="270"/>
      <c r="E16" s="271"/>
      <c r="F16" s="272"/>
      <c r="G16" s="273"/>
      <c r="H16" s="91"/>
      <c r="I16" s="273"/>
      <c r="J16" s="91"/>
      <c r="K16" s="259"/>
      <c r="L16" s="91">
        <f t="shared" si="0"/>
        <v>0</v>
      </c>
      <c r="M16" s="91">
        <f t="shared" si="1"/>
        <v>0</v>
      </c>
      <c r="N16" s="88" t="str">
        <f t="shared" si="2"/>
        <v/>
      </c>
      <c r="O16" s="266"/>
    </row>
    <row r="17" ht="15.9" customHeight="1" spans="1:15">
      <c r="A17" s="257"/>
      <c r="B17" s="257"/>
      <c r="C17" s="89"/>
      <c r="D17" s="270"/>
      <c r="E17" s="271"/>
      <c r="F17" s="272"/>
      <c r="G17" s="273"/>
      <c r="H17" s="91"/>
      <c r="I17" s="273"/>
      <c r="J17" s="91"/>
      <c r="K17" s="259"/>
      <c r="L17" s="91">
        <f t="shared" si="0"/>
        <v>0</v>
      </c>
      <c r="M17" s="91">
        <f t="shared" si="1"/>
        <v>0</v>
      </c>
      <c r="N17" s="88" t="str">
        <f t="shared" si="2"/>
        <v/>
      </c>
      <c r="O17" s="266"/>
    </row>
    <row r="18" ht="15.9" customHeight="1" spans="1:15">
      <c r="A18" s="257"/>
      <c r="B18" s="257"/>
      <c r="C18" s="89"/>
      <c r="D18" s="270"/>
      <c r="E18" s="271"/>
      <c r="F18" s="272"/>
      <c r="G18" s="273"/>
      <c r="H18" s="91"/>
      <c r="I18" s="273"/>
      <c r="J18" s="91"/>
      <c r="K18" s="259"/>
      <c r="L18" s="91">
        <f t="shared" si="0"/>
        <v>0</v>
      </c>
      <c r="M18" s="91">
        <f t="shared" si="1"/>
        <v>0</v>
      </c>
      <c r="N18" s="88" t="str">
        <f t="shared" si="2"/>
        <v/>
      </c>
      <c r="O18" s="266"/>
    </row>
    <row r="19" ht="15.9" customHeight="1" spans="1:15">
      <c r="A19" s="257"/>
      <c r="B19" s="257"/>
      <c r="C19" s="89"/>
      <c r="D19" s="270"/>
      <c r="E19" s="271"/>
      <c r="F19" s="272"/>
      <c r="G19" s="273"/>
      <c r="H19" s="91"/>
      <c r="I19" s="273"/>
      <c r="J19" s="91"/>
      <c r="K19" s="259"/>
      <c r="L19" s="91">
        <f t="shared" si="0"/>
        <v>0</v>
      </c>
      <c r="M19" s="91">
        <f t="shared" si="1"/>
        <v>0</v>
      </c>
      <c r="N19" s="88" t="str">
        <f t="shared" si="2"/>
        <v/>
      </c>
      <c r="O19" s="266"/>
    </row>
    <row r="20" ht="15.9" customHeight="1" spans="1:15">
      <c r="A20" s="257"/>
      <c r="B20" s="257"/>
      <c r="C20" s="89"/>
      <c r="D20" s="270"/>
      <c r="E20" s="271"/>
      <c r="F20" s="272"/>
      <c r="G20" s="273"/>
      <c r="H20" s="91"/>
      <c r="I20" s="273"/>
      <c r="J20" s="91"/>
      <c r="K20" s="259"/>
      <c r="L20" s="91">
        <f t="shared" si="0"/>
        <v>0</v>
      </c>
      <c r="M20" s="91">
        <f t="shared" si="1"/>
        <v>0</v>
      </c>
      <c r="N20" s="88" t="str">
        <f t="shared" si="2"/>
        <v/>
      </c>
      <c r="O20" s="266"/>
    </row>
    <row r="21" ht="15.9" customHeight="1" spans="1:15">
      <c r="A21" s="257"/>
      <c r="B21" s="257"/>
      <c r="C21" s="89"/>
      <c r="D21" s="270"/>
      <c r="E21" s="271"/>
      <c r="F21" s="272"/>
      <c r="G21" s="273"/>
      <c r="H21" s="91"/>
      <c r="I21" s="273"/>
      <c r="J21" s="91"/>
      <c r="K21" s="259"/>
      <c r="L21" s="91">
        <f t="shared" si="0"/>
        <v>0</v>
      </c>
      <c r="M21" s="91">
        <f t="shared" si="1"/>
        <v>0</v>
      </c>
      <c r="N21" s="88" t="str">
        <f t="shared" si="2"/>
        <v/>
      </c>
      <c r="O21" s="266"/>
    </row>
    <row r="22" ht="15.9" customHeight="1" spans="1:15">
      <c r="A22" s="257"/>
      <c r="B22" s="257"/>
      <c r="C22" s="89"/>
      <c r="D22" s="270"/>
      <c r="E22" s="271"/>
      <c r="F22" s="272"/>
      <c r="G22" s="273"/>
      <c r="H22" s="91"/>
      <c r="I22" s="273"/>
      <c r="J22" s="91"/>
      <c r="K22" s="259"/>
      <c r="L22" s="91">
        <f t="shared" si="0"/>
        <v>0</v>
      </c>
      <c r="M22" s="91">
        <f t="shared" si="1"/>
        <v>0</v>
      </c>
      <c r="N22" s="88" t="str">
        <f t="shared" si="2"/>
        <v/>
      </c>
      <c r="O22" s="266"/>
    </row>
    <row r="23" ht="15.9" customHeight="1" spans="1:15">
      <c r="A23" s="257"/>
      <c r="B23" s="257"/>
      <c r="C23" s="89"/>
      <c r="D23" s="270"/>
      <c r="E23" s="271"/>
      <c r="F23" s="272"/>
      <c r="G23" s="273"/>
      <c r="H23" s="91"/>
      <c r="I23" s="273"/>
      <c r="J23" s="91"/>
      <c r="K23" s="259"/>
      <c r="L23" s="91">
        <f t="shared" si="0"/>
        <v>0</v>
      </c>
      <c r="M23" s="91">
        <f t="shared" si="1"/>
        <v>0</v>
      </c>
      <c r="N23" s="88" t="str">
        <f t="shared" si="2"/>
        <v/>
      </c>
      <c r="O23" s="266"/>
    </row>
    <row r="24" ht="15.9" customHeight="1" spans="1:15">
      <c r="A24" s="257"/>
      <c r="B24" s="257"/>
      <c r="C24" s="89"/>
      <c r="D24" s="270"/>
      <c r="E24" s="271"/>
      <c r="F24" s="272"/>
      <c r="G24" s="273"/>
      <c r="H24" s="91"/>
      <c r="I24" s="273"/>
      <c r="J24" s="91"/>
      <c r="K24" s="259"/>
      <c r="L24" s="91">
        <f t="shared" si="0"/>
        <v>0</v>
      </c>
      <c r="M24" s="91">
        <f t="shared" si="1"/>
        <v>0</v>
      </c>
      <c r="N24" s="88" t="str">
        <f t="shared" si="2"/>
        <v/>
      </c>
      <c r="O24" s="266"/>
    </row>
    <row r="25" ht="15.9" customHeight="1" spans="1:15">
      <c r="A25" s="257"/>
      <c r="B25" s="257"/>
      <c r="C25" s="89"/>
      <c r="D25" s="270"/>
      <c r="E25" s="271"/>
      <c r="F25" s="272"/>
      <c r="G25" s="273"/>
      <c r="H25" s="91"/>
      <c r="I25" s="273"/>
      <c r="J25" s="91"/>
      <c r="K25" s="259"/>
      <c r="L25" s="91">
        <f t="shared" si="0"/>
        <v>0</v>
      </c>
      <c r="M25" s="91">
        <f t="shared" si="1"/>
        <v>0</v>
      </c>
      <c r="N25" s="88" t="str">
        <f t="shared" si="2"/>
        <v/>
      </c>
      <c r="O25" s="266"/>
    </row>
    <row r="26" ht="15.9" customHeight="1" spans="1:15">
      <c r="A26" s="257"/>
      <c r="B26" s="257"/>
      <c r="C26" s="89"/>
      <c r="D26" s="270"/>
      <c r="E26" s="271"/>
      <c r="F26" s="272"/>
      <c r="G26" s="273"/>
      <c r="H26" s="91"/>
      <c r="I26" s="273"/>
      <c r="J26" s="91"/>
      <c r="K26" s="259"/>
      <c r="L26" s="91">
        <f t="shared" si="0"/>
        <v>0</v>
      </c>
      <c r="M26" s="91">
        <f t="shared" si="1"/>
        <v>0</v>
      </c>
      <c r="N26" s="88" t="str">
        <f t="shared" si="2"/>
        <v/>
      </c>
      <c r="O26" s="266"/>
    </row>
    <row r="27" ht="15.9" customHeight="1" spans="1:15">
      <c r="A27" s="257"/>
      <c r="B27" s="257"/>
      <c r="C27" s="89"/>
      <c r="D27" s="270"/>
      <c r="E27" s="271"/>
      <c r="F27" s="272"/>
      <c r="G27" s="273"/>
      <c r="H27" s="91"/>
      <c r="I27" s="273"/>
      <c r="J27" s="91"/>
      <c r="K27" s="259"/>
      <c r="L27" s="91">
        <f t="shared" si="0"/>
        <v>0</v>
      </c>
      <c r="M27" s="91">
        <f t="shared" si="1"/>
        <v>0</v>
      </c>
      <c r="N27" s="88" t="str">
        <f t="shared" si="2"/>
        <v/>
      </c>
      <c r="O27" s="266"/>
    </row>
    <row r="28" ht="15.9" customHeight="1" spans="1:15">
      <c r="A28" s="257"/>
      <c r="B28" s="257"/>
      <c r="C28" s="89"/>
      <c r="D28" s="270"/>
      <c r="E28" s="271"/>
      <c r="F28" s="272"/>
      <c r="G28" s="273"/>
      <c r="H28" s="91"/>
      <c r="I28" s="273"/>
      <c r="J28" s="91"/>
      <c r="K28" s="259"/>
      <c r="L28" s="91">
        <f t="shared" si="0"/>
        <v>0</v>
      </c>
      <c r="M28" s="91">
        <f t="shared" si="1"/>
        <v>0</v>
      </c>
      <c r="N28" s="88" t="str">
        <f t="shared" si="2"/>
        <v/>
      </c>
      <c r="O28" s="266"/>
    </row>
    <row r="29" ht="15.9" customHeight="1" spans="1:15">
      <c r="A29" s="257"/>
      <c r="B29" s="257"/>
      <c r="C29" s="89"/>
      <c r="D29" s="270"/>
      <c r="E29" s="271"/>
      <c r="F29" s="272"/>
      <c r="G29" s="273"/>
      <c r="H29" s="91"/>
      <c r="I29" s="273"/>
      <c r="J29" s="91"/>
      <c r="K29" s="259"/>
      <c r="L29" s="91">
        <f t="shared" si="0"/>
        <v>0</v>
      </c>
      <c r="M29" s="91">
        <f t="shared" si="1"/>
        <v>0</v>
      </c>
      <c r="N29" s="88" t="str">
        <f t="shared" si="2"/>
        <v/>
      </c>
      <c r="O29" s="266"/>
    </row>
    <row r="30" ht="15.9" customHeight="1" spans="1:15">
      <c r="A30" s="257"/>
      <c r="B30" s="257"/>
      <c r="C30" s="89"/>
      <c r="D30" s="270"/>
      <c r="E30" s="271"/>
      <c r="F30" s="272"/>
      <c r="G30" s="273"/>
      <c r="H30" s="91"/>
      <c r="I30" s="273"/>
      <c r="J30" s="91"/>
      <c r="K30" s="259"/>
      <c r="L30" s="91">
        <f t="shared" si="0"/>
        <v>0</v>
      </c>
      <c r="M30" s="91">
        <f t="shared" si="1"/>
        <v>0</v>
      </c>
      <c r="N30" s="88" t="str">
        <f t="shared" si="2"/>
        <v/>
      </c>
      <c r="O30" s="266"/>
    </row>
    <row r="31" ht="15.9" customHeight="1" spans="1:15">
      <c r="A31" s="257"/>
      <c r="B31" s="257"/>
      <c r="C31" s="89"/>
      <c r="D31" s="270"/>
      <c r="E31" s="271"/>
      <c r="F31" s="272"/>
      <c r="G31" s="273"/>
      <c r="H31" s="91"/>
      <c r="I31" s="273"/>
      <c r="J31" s="91"/>
      <c r="K31" s="259"/>
      <c r="L31" s="91">
        <f t="shared" si="0"/>
        <v>0</v>
      </c>
      <c r="M31" s="91">
        <f t="shared" si="1"/>
        <v>0</v>
      </c>
      <c r="N31" s="88" t="str">
        <f t="shared" si="2"/>
        <v/>
      </c>
      <c r="O31" s="266"/>
    </row>
    <row r="32" ht="15.9" customHeight="1" spans="1:15">
      <c r="A32" s="262" t="s">
        <v>570</v>
      </c>
      <c r="B32" s="274"/>
      <c r="C32" s="263"/>
      <c r="D32" s="275"/>
      <c r="E32" s="276"/>
      <c r="F32" s="277"/>
      <c r="G32" s="273"/>
      <c r="H32" s="91">
        <f t="shared" ref="H32:M32" si="3">SUM(H7:H31)</f>
        <v>0</v>
      </c>
      <c r="I32" s="273"/>
      <c r="J32" s="91">
        <f t="shared" si="3"/>
        <v>0</v>
      </c>
      <c r="K32" s="91"/>
      <c r="L32" s="91">
        <f t="shared" si="3"/>
        <v>0</v>
      </c>
      <c r="M32" s="91">
        <f t="shared" si="3"/>
        <v>0</v>
      </c>
      <c r="N32" s="88" t="str">
        <f t="shared" si="2"/>
        <v/>
      </c>
      <c r="O32" s="266"/>
    </row>
    <row r="33" s="13" customFormat="1" ht="15.9" customHeight="1" spans="1:12">
      <c r="A33" s="34" t="str">
        <f>CONCATENATE("被评估单位填表人：",基本情况!$D$9)</f>
        <v>被评估单位填表人：</v>
      </c>
      <c r="B33" s="34"/>
      <c r="C33" s="35"/>
      <c r="D33" s="35"/>
      <c r="E33" s="35"/>
      <c r="F33" s="264"/>
      <c r="H33" s="65"/>
      <c r="I33" s="48"/>
      <c r="J33" s="48"/>
      <c r="K33" s="66" t="str">
        <f>CONCATENATE("资产评估专业人员：",基本情况!$B$10)</f>
        <v>资产评估专业人员：</v>
      </c>
      <c r="L33" s="48"/>
    </row>
    <row r="34" s="13" customFormat="1" ht="15.9" customHeight="1" spans="1:2">
      <c r="A34" s="37" t="str">
        <f>基本情况!$A$7&amp;基本情况!$B$7</f>
        <v>填表日期：2024年9月13日</v>
      </c>
      <c r="B34" s="37"/>
    </row>
  </sheetData>
  <mergeCells count="15">
    <mergeCell ref="A1:O1"/>
    <mergeCell ref="A2:O2"/>
    <mergeCell ref="G5:H5"/>
    <mergeCell ref="J5:L5"/>
    <mergeCell ref="A32:C32"/>
    <mergeCell ref="A5:A6"/>
    <mergeCell ref="B5:B6"/>
    <mergeCell ref="C5:C6"/>
    <mergeCell ref="D5:D6"/>
    <mergeCell ref="E5:E6"/>
    <mergeCell ref="F5:F6"/>
    <mergeCell ref="I5:I6"/>
    <mergeCell ref="M5:M6"/>
    <mergeCell ref="N5:N6"/>
    <mergeCell ref="O5:O6"/>
  </mergeCells>
  <printOptions horizontalCentered="1"/>
  <pageMargins left="0.590551181102362" right="0.590551181102362" top="0.866141732283464" bottom="0.47244094488189" header="1.22047244094488" footer="0.196850393700787"/>
  <pageSetup paperSize="9" scale="92"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28.6666666666667" style="14" customWidth="1"/>
    <col min="3" max="3" width="9.16666666666667" style="14" customWidth="1"/>
    <col min="4" max="4" width="18.6666666666667" style="14" customWidth="1"/>
    <col min="5" max="7" width="12.6666666666667" style="14" customWidth="1"/>
    <col min="8" max="8" width="10.5833333333333" style="14" customWidth="1"/>
    <col min="9" max="9" width="12.5833333333333" style="14" customWidth="1"/>
    <col min="10" max="252" width="9" style="14" customWidth="1"/>
    <col min="253" max="16384" width="9" style="14"/>
  </cols>
  <sheetData>
    <row r="1" s="11" customFormat="1" ht="30" customHeight="1" spans="1:9">
      <c r="A1" s="15" t="s">
        <v>678</v>
      </c>
      <c r="B1" s="15"/>
      <c r="C1" s="15"/>
      <c r="D1" s="15"/>
      <c r="E1" s="15"/>
      <c r="F1" s="15"/>
      <c r="G1" s="15"/>
      <c r="H1" s="15"/>
      <c r="I1" s="15"/>
    </row>
    <row r="2" ht="14.5" customHeight="1" spans="1:9">
      <c r="A2" s="16" t="str">
        <f>基本情况!A4&amp;基本情况!B4</f>
        <v>评估基准日：2024年9月13日</v>
      </c>
      <c r="B2" s="16"/>
      <c r="C2" s="16"/>
      <c r="D2" s="16"/>
      <c r="E2" s="16"/>
      <c r="F2" s="40"/>
      <c r="G2" s="40"/>
      <c r="H2" s="40"/>
      <c r="I2" s="40"/>
    </row>
    <row r="3" customHeight="1" spans="1:9">
      <c r="A3" s="16"/>
      <c r="B3" s="16"/>
      <c r="C3" s="16"/>
      <c r="D3" s="16"/>
      <c r="E3" s="16"/>
      <c r="F3" s="40"/>
      <c r="G3" s="40"/>
      <c r="H3" s="40"/>
      <c r="I3" s="41" t="s">
        <v>679</v>
      </c>
    </row>
    <row r="4" customHeight="1" spans="1:9">
      <c r="A4" s="94" t="str">
        <f>基本情况!A6&amp;基本情况!B6</f>
        <v>被评估单位：海南省农垦五指山茶业集团股份有限公司定安农产品加工厂</v>
      </c>
      <c r="I4" s="42" t="s">
        <v>377</v>
      </c>
    </row>
    <row r="5" s="21" customFormat="1" ht="25" customHeight="1" spans="1:9">
      <c r="A5" s="28" t="s">
        <v>378</v>
      </c>
      <c r="B5" s="28" t="s">
        <v>680</v>
      </c>
      <c r="C5" s="28" t="s">
        <v>539</v>
      </c>
      <c r="D5" s="28" t="s">
        <v>681</v>
      </c>
      <c r="E5" s="101" t="s">
        <v>380</v>
      </c>
      <c r="F5" s="28" t="s">
        <v>381</v>
      </c>
      <c r="G5" s="28" t="s">
        <v>382</v>
      </c>
      <c r="H5" s="28" t="s">
        <v>383</v>
      </c>
      <c r="I5" s="28" t="s">
        <v>464</v>
      </c>
    </row>
    <row r="6" ht="15.9" customHeight="1" spans="1:9">
      <c r="A6" s="257">
        <v>1</v>
      </c>
      <c r="B6" s="89"/>
      <c r="C6" s="258"/>
      <c r="D6" s="146"/>
      <c r="E6" s="91"/>
      <c r="F6" s="91"/>
      <c r="G6" s="91">
        <f>F6-E6</f>
        <v>0</v>
      </c>
      <c r="H6" s="88" t="str">
        <f>IF(OR(E6=0,E6=""),"",ROUND((G6)/E6*100,2))</f>
        <v/>
      </c>
      <c r="I6" s="266"/>
    </row>
    <row r="7" ht="15.9" customHeight="1" spans="1:9">
      <c r="A7" s="260"/>
      <c r="B7" s="89"/>
      <c r="C7" s="261"/>
      <c r="D7" s="261"/>
      <c r="E7" s="91"/>
      <c r="F7" s="91"/>
      <c r="G7" s="91">
        <f t="shared" ref="G7:G27" si="0">F7-E7</f>
        <v>0</v>
      </c>
      <c r="H7" s="88" t="str">
        <f t="shared" ref="H7:H28" si="1">IF(OR(E7=0,E7=""),"",ROUND((G7)/E7*100,2))</f>
        <v/>
      </c>
      <c r="I7" s="266"/>
    </row>
    <row r="8" ht="15.9" customHeight="1" spans="1:9">
      <c r="A8" s="260"/>
      <c r="B8" s="89"/>
      <c r="C8" s="261"/>
      <c r="D8" s="261"/>
      <c r="E8" s="91"/>
      <c r="F8" s="91"/>
      <c r="G8" s="91">
        <f t="shared" si="0"/>
        <v>0</v>
      </c>
      <c r="H8" s="88" t="str">
        <f t="shared" si="1"/>
        <v/>
      </c>
      <c r="I8" s="266"/>
    </row>
    <row r="9" ht="15.9" customHeight="1" spans="1:9">
      <c r="A9" s="260"/>
      <c r="B9" s="89"/>
      <c r="C9" s="261"/>
      <c r="D9" s="261"/>
      <c r="E9" s="91"/>
      <c r="F9" s="91"/>
      <c r="G9" s="91">
        <f t="shared" si="0"/>
        <v>0</v>
      </c>
      <c r="H9" s="88" t="str">
        <f t="shared" si="1"/>
        <v/>
      </c>
      <c r="I9" s="266"/>
    </row>
    <row r="10" ht="15.9" customHeight="1" spans="1:9">
      <c r="A10" s="260"/>
      <c r="B10" s="89"/>
      <c r="C10" s="261"/>
      <c r="D10" s="261"/>
      <c r="E10" s="91"/>
      <c r="F10" s="91"/>
      <c r="G10" s="91">
        <f t="shared" si="0"/>
        <v>0</v>
      </c>
      <c r="H10" s="88" t="str">
        <f t="shared" si="1"/>
        <v/>
      </c>
      <c r="I10" s="266"/>
    </row>
    <row r="11" ht="15.9" customHeight="1" spans="1:9">
      <c r="A11" s="260"/>
      <c r="B11" s="89"/>
      <c r="C11" s="261"/>
      <c r="D11" s="261"/>
      <c r="E11" s="91"/>
      <c r="F11" s="91"/>
      <c r="G11" s="91">
        <f t="shared" si="0"/>
        <v>0</v>
      </c>
      <c r="H11" s="88" t="str">
        <f t="shared" si="1"/>
        <v/>
      </c>
      <c r="I11" s="266"/>
    </row>
    <row r="12" ht="15.9" customHeight="1" spans="1:9">
      <c r="A12" s="260"/>
      <c r="B12" s="89"/>
      <c r="C12" s="261"/>
      <c r="D12" s="261"/>
      <c r="E12" s="91"/>
      <c r="F12" s="91"/>
      <c r="G12" s="91">
        <f t="shared" si="0"/>
        <v>0</v>
      </c>
      <c r="H12" s="88" t="str">
        <f t="shared" si="1"/>
        <v/>
      </c>
      <c r="I12" s="266"/>
    </row>
    <row r="13" ht="15.9" customHeight="1" spans="1:9">
      <c r="A13" s="260"/>
      <c r="B13" s="89"/>
      <c r="C13" s="261"/>
      <c r="D13" s="261"/>
      <c r="E13" s="91"/>
      <c r="F13" s="91"/>
      <c r="G13" s="91">
        <f t="shared" si="0"/>
        <v>0</v>
      </c>
      <c r="H13" s="88" t="str">
        <f t="shared" si="1"/>
        <v/>
      </c>
      <c r="I13" s="266"/>
    </row>
    <row r="14" ht="15.9" customHeight="1" spans="1:9">
      <c r="A14" s="260"/>
      <c r="B14" s="89"/>
      <c r="C14" s="261"/>
      <c r="D14" s="261"/>
      <c r="E14" s="91"/>
      <c r="F14" s="91"/>
      <c r="G14" s="91">
        <f t="shared" si="0"/>
        <v>0</v>
      </c>
      <c r="H14" s="88" t="str">
        <f t="shared" si="1"/>
        <v/>
      </c>
      <c r="I14" s="266"/>
    </row>
    <row r="15" ht="15.9" customHeight="1" spans="1:9">
      <c r="A15" s="260"/>
      <c r="B15" s="89"/>
      <c r="C15" s="261"/>
      <c r="D15" s="261"/>
      <c r="E15" s="91"/>
      <c r="F15" s="91"/>
      <c r="G15" s="91">
        <f t="shared" si="0"/>
        <v>0</v>
      </c>
      <c r="H15" s="88" t="str">
        <f t="shared" si="1"/>
        <v/>
      </c>
      <c r="I15" s="266"/>
    </row>
    <row r="16" ht="15.9" customHeight="1" spans="1:9">
      <c r="A16" s="260"/>
      <c r="B16" s="89"/>
      <c r="C16" s="261"/>
      <c r="D16" s="261"/>
      <c r="E16" s="91"/>
      <c r="F16" s="91"/>
      <c r="G16" s="91">
        <f t="shared" si="0"/>
        <v>0</v>
      </c>
      <c r="H16" s="88" t="str">
        <f t="shared" si="1"/>
        <v/>
      </c>
      <c r="I16" s="266"/>
    </row>
    <row r="17" ht="15.9" customHeight="1" spans="1:9">
      <c r="A17" s="260"/>
      <c r="B17" s="89"/>
      <c r="C17" s="261"/>
      <c r="D17" s="261"/>
      <c r="E17" s="91"/>
      <c r="F17" s="91"/>
      <c r="G17" s="91">
        <f t="shared" si="0"/>
        <v>0</v>
      </c>
      <c r="H17" s="88" t="str">
        <f t="shared" si="1"/>
        <v/>
      </c>
      <c r="I17" s="266"/>
    </row>
    <row r="18" ht="15.9" customHeight="1" spans="1:9">
      <c r="A18" s="260"/>
      <c r="B18" s="89"/>
      <c r="C18" s="261"/>
      <c r="D18" s="261"/>
      <c r="E18" s="91"/>
      <c r="F18" s="91"/>
      <c r="G18" s="91">
        <f t="shared" si="0"/>
        <v>0</v>
      </c>
      <c r="H18" s="88" t="str">
        <f t="shared" si="1"/>
        <v/>
      </c>
      <c r="I18" s="266"/>
    </row>
    <row r="19" ht="15.9" customHeight="1" spans="1:9">
      <c r="A19" s="260"/>
      <c r="B19" s="89"/>
      <c r="C19" s="261"/>
      <c r="D19" s="261"/>
      <c r="E19" s="91"/>
      <c r="F19" s="91"/>
      <c r="G19" s="91">
        <f t="shared" si="0"/>
        <v>0</v>
      </c>
      <c r="H19" s="88" t="str">
        <f t="shared" si="1"/>
        <v/>
      </c>
      <c r="I19" s="266"/>
    </row>
    <row r="20" ht="15.9" customHeight="1" spans="1:9">
      <c r="A20" s="260"/>
      <c r="B20" s="89"/>
      <c r="C20" s="261"/>
      <c r="D20" s="261"/>
      <c r="E20" s="91"/>
      <c r="F20" s="91"/>
      <c r="G20" s="91">
        <f t="shared" si="0"/>
        <v>0</v>
      </c>
      <c r="H20" s="88" t="str">
        <f t="shared" si="1"/>
        <v/>
      </c>
      <c r="I20" s="266"/>
    </row>
    <row r="21" ht="15.9" customHeight="1" spans="1:9">
      <c r="A21" s="260"/>
      <c r="B21" s="89"/>
      <c r="C21" s="261"/>
      <c r="D21" s="261"/>
      <c r="E21" s="91"/>
      <c r="F21" s="91"/>
      <c r="G21" s="91">
        <f t="shared" si="0"/>
        <v>0</v>
      </c>
      <c r="H21" s="88" t="str">
        <f t="shared" si="1"/>
        <v/>
      </c>
      <c r="I21" s="266"/>
    </row>
    <row r="22" ht="15.9" customHeight="1" spans="1:9">
      <c r="A22" s="260"/>
      <c r="B22" s="89"/>
      <c r="C22" s="261"/>
      <c r="D22" s="261"/>
      <c r="E22" s="91"/>
      <c r="F22" s="91"/>
      <c r="G22" s="91">
        <f t="shared" si="0"/>
        <v>0</v>
      </c>
      <c r="H22" s="88" t="str">
        <f t="shared" si="1"/>
        <v/>
      </c>
      <c r="I22" s="266"/>
    </row>
    <row r="23" ht="15.9" customHeight="1" spans="1:9">
      <c r="A23" s="260"/>
      <c r="B23" s="89"/>
      <c r="C23" s="261"/>
      <c r="D23" s="261"/>
      <c r="E23" s="91"/>
      <c r="F23" s="91"/>
      <c r="G23" s="91">
        <f t="shared" si="0"/>
        <v>0</v>
      </c>
      <c r="H23" s="88" t="str">
        <f t="shared" si="1"/>
        <v/>
      </c>
      <c r="I23" s="266"/>
    </row>
    <row r="24" ht="15.9" customHeight="1" spans="1:9">
      <c r="A24" s="260"/>
      <c r="B24" s="89"/>
      <c r="C24" s="261"/>
      <c r="D24" s="261"/>
      <c r="E24" s="91"/>
      <c r="F24" s="91"/>
      <c r="G24" s="91">
        <f t="shared" si="0"/>
        <v>0</v>
      </c>
      <c r="H24" s="88" t="str">
        <f t="shared" si="1"/>
        <v/>
      </c>
      <c r="I24" s="266"/>
    </row>
    <row r="25" ht="15.9" customHeight="1" spans="1:9">
      <c r="A25" s="260"/>
      <c r="B25" s="89"/>
      <c r="C25" s="261"/>
      <c r="D25" s="261"/>
      <c r="E25" s="91"/>
      <c r="F25" s="91"/>
      <c r="G25" s="91">
        <f t="shared" si="0"/>
        <v>0</v>
      </c>
      <c r="H25" s="88" t="str">
        <f t="shared" si="1"/>
        <v/>
      </c>
      <c r="I25" s="266"/>
    </row>
    <row r="26" ht="15.9" customHeight="1" spans="1:9">
      <c r="A26" s="262" t="s">
        <v>493</v>
      </c>
      <c r="B26" s="263"/>
      <c r="C26" s="261"/>
      <c r="D26" s="261"/>
      <c r="E26" s="91">
        <f>SUM(E6:E25)</f>
        <v>0</v>
      </c>
      <c r="F26" s="91">
        <f t="shared" ref="F26:G26" si="2">SUM(F6:F25)</f>
        <v>0</v>
      </c>
      <c r="G26" s="91">
        <f t="shared" si="2"/>
        <v>0</v>
      </c>
      <c r="H26" s="88" t="str">
        <f t="shared" si="1"/>
        <v/>
      </c>
      <c r="I26" s="266"/>
    </row>
    <row r="27" ht="15.9" customHeight="1" spans="1:9">
      <c r="A27" s="262" t="s">
        <v>682</v>
      </c>
      <c r="B27" s="263"/>
      <c r="C27" s="261"/>
      <c r="D27" s="261"/>
      <c r="E27" s="91"/>
      <c r="F27" s="91"/>
      <c r="G27" s="91">
        <f t="shared" si="0"/>
        <v>0</v>
      </c>
      <c r="H27" s="88" t="str">
        <f t="shared" si="1"/>
        <v/>
      </c>
      <c r="I27" s="266"/>
    </row>
    <row r="28" ht="15.9" customHeight="1" spans="1:9">
      <c r="A28" s="262" t="s">
        <v>534</v>
      </c>
      <c r="B28" s="263"/>
      <c r="C28" s="261"/>
      <c r="D28" s="261"/>
      <c r="E28" s="91">
        <f>E26-E27</f>
        <v>0</v>
      </c>
      <c r="F28" s="91">
        <f t="shared" ref="F28:G28" si="3">F26-F27</f>
        <v>0</v>
      </c>
      <c r="G28" s="91">
        <f t="shared" si="3"/>
        <v>0</v>
      </c>
      <c r="H28" s="88" t="str">
        <f t="shared" si="1"/>
        <v/>
      </c>
      <c r="I28" s="266"/>
    </row>
    <row r="29" s="13" customFormat="1" ht="15.9" customHeight="1" spans="1:9">
      <c r="A29" s="34" t="str">
        <f>CONCATENATE("被评估单位填表人：",基本情况!$D$9)</f>
        <v>被评估单位填表人：</v>
      </c>
      <c r="B29" s="35"/>
      <c r="C29" s="35"/>
      <c r="D29" s="35"/>
      <c r="F29" s="36" t="str">
        <f>CONCATENATE("资产评估专业人员：",基本情况!$B$9)</f>
        <v>资产评估专业人员：</v>
      </c>
      <c r="G29" s="48"/>
      <c r="H29" s="48"/>
      <c r="I29" s="48"/>
    </row>
    <row r="30" s="13" customFormat="1" ht="15.9" customHeight="1" spans="1:1">
      <c r="A30" s="37" t="str">
        <f>基本情况!$A$7&amp;基本情况!$B$7</f>
        <v>填表日期：2024年9月13日</v>
      </c>
    </row>
  </sheetData>
  <mergeCells count="5">
    <mergeCell ref="A1:I1"/>
    <mergeCell ref="A2:I2"/>
    <mergeCell ref="A26:B26"/>
    <mergeCell ref="A27:B27"/>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37"/>
  <sheetViews>
    <sheetView zoomScale="90" zoomScaleNormal="90" workbookViewId="0">
      <selection activeCell="A1" sqref="A1:P1"/>
    </sheetView>
  </sheetViews>
  <sheetFormatPr defaultColWidth="9" defaultRowHeight="15.75" outlineLevelCol="7"/>
  <cols>
    <col min="1" max="1" width="2.08333333333333" style="497" customWidth="1"/>
    <col min="2" max="2" width="14.0833333333333" style="497" customWidth="1"/>
    <col min="3" max="3" width="15.9166666666667" style="498" customWidth="1"/>
    <col min="4" max="4" width="22.5" style="497" customWidth="1"/>
    <col min="5" max="5" width="17.4166666666667" style="497" customWidth="1"/>
    <col min="6" max="6" width="9.58333333333333" style="497" customWidth="1"/>
    <col min="7" max="7" width="14" style="497" customWidth="1"/>
    <col min="8" max="8" width="17.1666666666667" style="497" customWidth="1"/>
    <col min="9" max="16384" width="9" style="497"/>
  </cols>
  <sheetData>
    <row r="1" s="494" customFormat="1" ht="25.5" spans="1:8">
      <c r="A1" s="499" t="s">
        <v>119</v>
      </c>
      <c r="B1" s="500"/>
      <c r="C1" s="500"/>
      <c r="D1" s="500"/>
      <c r="E1" s="500"/>
      <c r="F1" s="500"/>
      <c r="G1" s="500"/>
      <c r="H1" s="500"/>
    </row>
    <row r="2" ht="15" customHeight="1" spans="1:8">
      <c r="A2" s="501"/>
      <c r="B2" s="502" t="s">
        <v>120</v>
      </c>
      <c r="C2" s="503"/>
      <c r="D2" s="504"/>
      <c r="E2" s="504"/>
      <c r="F2" s="505"/>
      <c r="G2" s="504"/>
      <c r="H2" s="506" t="s">
        <v>121</v>
      </c>
    </row>
    <row r="3" s="495" customFormat="1" ht="18.75" customHeight="1" spans="1:8">
      <c r="A3" s="507"/>
      <c r="B3" s="508"/>
      <c r="C3" s="509"/>
      <c r="D3" s="510" t="s">
        <v>122</v>
      </c>
      <c r="E3" s="508"/>
      <c r="F3" s="511"/>
      <c r="G3" s="508"/>
      <c r="H3" s="508"/>
    </row>
    <row r="4" s="495" customFormat="1" ht="18.75" customHeight="1" spans="1:8">
      <c r="A4" s="501"/>
      <c r="B4" s="504"/>
      <c r="C4" s="503"/>
      <c r="D4" s="510" t="s">
        <v>123</v>
      </c>
      <c r="E4" s="512"/>
      <c r="F4" s="512"/>
      <c r="G4" s="504"/>
      <c r="H4" s="504"/>
    </row>
    <row r="5" s="496" customFormat="1" ht="15" customHeight="1" spans="1:8">
      <c r="A5" s="501"/>
      <c r="B5" s="513" t="s">
        <v>4</v>
      </c>
      <c r="C5" s="513" t="s">
        <v>124</v>
      </c>
      <c r="D5" s="504" t="s">
        <v>125</v>
      </c>
      <c r="E5" s="504" t="s">
        <v>126</v>
      </c>
      <c r="F5" s="513" t="s">
        <v>127</v>
      </c>
      <c r="G5" s="513" t="s">
        <v>128</v>
      </c>
      <c r="H5" s="504" t="s">
        <v>129</v>
      </c>
    </row>
    <row r="6" s="495" customFormat="1" ht="15" customHeight="1" spans="1:8">
      <c r="A6" s="501"/>
      <c r="B6" s="504"/>
      <c r="C6" s="514"/>
      <c r="D6" s="504"/>
      <c r="E6" s="504" t="s">
        <v>130</v>
      </c>
      <c r="F6" s="512"/>
      <c r="G6" s="504"/>
      <c r="H6" s="504" t="s">
        <v>131</v>
      </c>
    </row>
    <row r="7" s="495" customFormat="1" ht="15" customHeight="1" spans="1:8">
      <c r="A7" s="501"/>
      <c r="B7" s="504"/>
      <c r="C7" s="514"/>
      <c r="D7" s="504"/>
      <c r="E7" s="504" t="s">
        <v>132</v>
      </c>
      <c r="F7" s="512"/>
      <c r="G7" s="504"/>
      <c r="H7" s="504" t="s">
        <v>133</v>
      </c>
    </row>
    <row r="8" s="495" customFormat="1" ht="15" customHeight="1" spans="1:8">
      <c r="A8" s="501"/>
      <c r="B8" s="504"/>
      <c r="C8" s="514"/>
      <c r="D8" s="504" t="s">
        <v>134</v>
      </c>
      <c r="E8" s="504" t="s">
        <v>135</v>
      </c>
      <c r="F8" s="512"/>
      <c r="G8" s="504"/>
      <c r="H8" s="504" t="s">
        <v>136</v>
      </c>
    </row>
    <row r="9" s="495" customFormat="1" ht="15" customHeight="1" spans="1:8">
      <c r="A9" s="501"/>
      <c r="B9" s="504"/>
      <c r="C9" s="514"/>
      <c r="D9" s="504" t="s">
        <v>137</v>
      </c>
      <c r="E9" s="504" t="s">
        <v>138</v>
      </c>
      <c r="F9" s="512"/>
      <c r="G9" s="504"/>
      <c r="H9" s="504" t="s">
        <v>139</v>
      </c>
    </row>
    <row r="10" s="495" customFormat="1" ht="15" customHeight="1" spans="1:8">
      <c r="A10" s="501"/>
      <c r="B10" s="504"/>
      <c r="C10" s="514"/>
      <c r="D10" s="504" t="s">
        <v>140</v>
      </c>
      <c r="E10" s="504" t="s">
        <v>141</v>
      </c>
      <c r="F10" s="512"/>
      <c r="G10" s="504"/>
      <c r="H10" s="504" t="s">
        <v>142</v>
      </c>
    </row>
    <row r="11" s="495" customFormat="1" ht="15" customHeight="1" spans="1:8">
      <c r="A11" s="501"/>
      <c r="B11" s="512"/>
      <c r="C11" s="514"/>
      <c r="D11" s="504" t="s">
        <v>143</v>
      </c>
      <c r="E11" s="504"/>
      <c r="F11" s="512"/>
      <c r="G11" s="504"/>
      <c r="H11" s="504" t="s">
        <v>144</v>
      </c>
    </row>
    <row r="12" s="495" customFormat="1" ht="15" customHeight="1" spans="1:8">
      <c r="A12" s="501"/>
      <c r="B12" s="512"/>
      <c r="C12" s="514"/>
      <c r="D12" s="504" t="s">
        <v>145</v>
      </c>
      <c r="E12" s="504"/>
      <c r="F12" s="512"/>
      <c r="G12" s="504"/>
      <c r="H12" s="504" t="s">
        <v>146</v>
      </c>
    </row>
    <row r="13" s="495" customFormat="1" ht="15" customHeight="1" spans="1:8">
      <c r="A13" s="501"/>
      <c r="B13" s="512"/>
      <c r="C13" s="514"/>
      <c r="D13" s="504" t="s">
        <v>147</v>
      </c>
      <c r="E13" s="504"/>
      <c r="F13" s="512"/>
      <c r="G13" s="504"/>
      <c r="H13" s="504" t="s">
        <v>148</v>
      </c>
    </row>
    <row r="14" s="495" customFormat="1" ht="15" customHeight="1" spans="1:8">
      <c r="A14" s="501"/>
      <c r="B14" s="512"/>
      <c r="C14" s="514"/>
      <c r="D14" s="504" t="s">
        <v>149</v>
      </c>
      <c r="E14" s="504"/>
      <c r="F14" s="512"/>
      <c r="G14" s="504"/>
      <c r="H14" s="504" t="s">
        <v>150</v>
      </c>
    </row>
    <row r="15" s="495" customFormat="1" ht="15" customHeight="1" spans="1:8">
      <c r="A15" s="501"/>
      <c r="B15" s="512"/>
      <c r="C15" s="514"/>
      <c r="D15" s="504" t="s">
        <v>151</v>
      </c>
      <c r="E15" s="504" t="s">
        <v>152</v>
      </c>
      <c r="F15" s="512"/>
      <c r="G15" s="504"/>
      <c r="H15" s="504" t="s">
        <v>153</v>
      </c>
    </row>
    <row r="16" s="495" customFormat="1" ht="15" customHeight="1" spans="1:8">
      <c r="A16" s="501"/>
      <c r="B16" s="512"/>
      <c r="C16" s="514"/>
      <c r="D16" s="504" t="s">
        <v>154</v>
      </c>
      <c r="E16" s="504" t="s">
        <v>155</v>
      </c>
      <c r="F16" s="512"/>
      <c r="G16" s="504"/>
      <c r="H16" s="504" t="s">
        <v>156</v>
      </c>
    </row>
    <row r="17" s="495" customFormat="1" ht="15" customHeight="1" spans="1:8">
      <c r="A17" s="501"/>
      <c r="B17" s="512"/>
      <c r="C17" s="514"/>
      <c r="D17" s="504" t="s">
        <v>157</v>
      </c>
      <c r="E17" s="504" t="s">
        <v>158</v>
      </c>
      <c r="F17" s="512"/>
      <c r="G17" s="504"/>
      <c r="H17" s="504"/>
    </row>
    <row r="18" s="495" customFormat="1" ht="15" customHeight="1" spans="1:8">
      <c r="A18" s="501"/>
      <c r="B18" s="512"/>
      <c r="C18" s="514"/>
      <c r="D18" s="515"/>
      <c r="E18" s="504" t="s">
        <v>159</v>
      </c>
      <c r="F18" s="512"/>
      <c r="G18" s="504"/>
      <c r="H18" s="504"/>
    </row>
    <row r="19" s="495" customFormat="1" ht="15" customHeight="1" spans="1:8">
      <c r="A19" s="501"/>
      <c r="B19" s="512"/>
      <c r="C19" s="513" t="s">
        <v>160</v>
      </c>
      <c r="D19" s="504" t="s">
        <v>161</v>
      </c>
      <c r="E19" s="504" t="s">
        <v>162</v>
      </c>
      <c r="F19" s="512"/>
      <c r="G19" s="513" t="s">
        <v>163</v>
      </c>
      <c r="H19" s="504" t="s">
        <v>164</v>
      </c>
    </row>
    <row r="20" s="495" customFormat="1" ht="15" customHeight="1" spans="1:8">
      <c r="A20" s="501"/>
      <c r="B20" s="512"/>
      <c r="D20" s="504" t="s">
        <v>165</v>
      </c>
      <c r="E20" s="504" t="s">
        <v>166</v>
      </c>
      <c r="F20" s="512"/>
      <c r="G20" s="504"/>
      <c r="H20" s="504" t="s">
        <v>167</v>
      </c>
    </row>
    <row r="21" s="495" customFormat="1" ht="15" customHeight="1" spans="1:8">
      <c r="A21" s="501"/>
      <c r="B21" s="512"/>
      <c r="C21" s="504" t="s">
        <v>168</v>
      </c>
      <c r="D21" s="504" t="s">
        <v>169</v>
      </c>
      <c r="E21" s="504" t="s">
        <v>170</v>
      </c>
      <c r="F21" s="512"/>
      <c r="G21" s="504"/>
      <c r="H21" s="504" t="s">
        <v>171</v>
      </c>
    </row>
    <row r="22" ht="15" customHeight="1" spans="1:8">
      <c r="A22" s="501"/>
      <c r="B22" s="512"/>
      <c r="C22" s="504" t="s">
        <v>172</v>
      </c>
      <c r="D22" s="515"/>
      <c r="E22" s="504" t="s">
        <v>173</v>
      </c>
      <c r="F22" s="512"/>
      <c r="G22" s="504"/>
      <c r="H22" s="504" t="s">
        <v>174</v>
      </c>
    </row>
    <row r="23" ht="15" customHeight="1" spans="1:8">
      <c r="A23" s="501"/>
      <c r="B23" s="512"/>
      <c r="C23" s="504" t="s">
        <v>175</v>
      </c>
      <c r="E23" s="515"/>
      <c r="F23" s="512"/>
      <c r="G23" s="504"/>
      <c r="H23" s="504" t="s">
        <v>176</v>
      </c>
    </row>
    <row r="24" ht="15" customHeight="1" spans="1:8">
      <c r="A24" s="501"/>
      <c r="B24" s="512"/>
      <c r="C24" s="504" t="s">
        <v>177</v>
      </c>
      <c r="D24" s="515"/>
      <c r="E24" s="504" t="s">
        <v>178</v>
      </c>
      <c r="F24" s="512"/>
      <c r="G24" s="504"/>
      <c r="H24" s="504" t="s">
        <v>179</v>
      </c>
    </row>
    <row r="25" ht="15" customHeight="1" spans="1:8">
      <c r="A25" s="501"/>
      <c r="B25" s="512"/>
      <c r="C25" s="504" t="s">
        <v>180</v>
      </c>
      <c r="D25" s="515"/>
      <c r="E25" s="504" t="s">
        <v>181</v>
      </c>
      <c r="F25" s="512"/>
      <c r="G25" s="504"/>
      <c r="H25" s="504" t="s">
        <v>182</v>
      </c>
    </row>
    <row r="26" ht="15" customHeight="1" spans="1:8">
      <c r="A26" s="501"/>
      <c r="B26" s="512"/>
      <c r="C26" s="504" t="s">
        <v>183</v>
      </c>
      <c r="D26" s="515"/>
      <c r="E26" s="504" t="s">
        <v>184</v>
      </c>
      <c r="F26" s="512"/>
      <c r="G26" s="504"/>
      <c r="H26" s="504"/>
    </row>
    <row r="27" ht="15" customHeight="1" spans="1:8">
      <c r="A27" s="501"/>
      <c r="B27" s="512"/>
      <c r="C27" s="504" t="s">
        <v>185</v>
      </c>
      <c r="D27" s="504" t="s">
        <v>186</v>
      </c>
      <c r="E27" s="504" t="s">
        <v>187</v>
      </c>
      <c r="F27" s="512"/>
      <c r="G27" s="504"/>
      <c r="H27" s="504"/>
    </row>
    <row r="28" ht="15" customHeight="1" spans="1:8">
      <c r="A28" s="501"/>
      <c r="B28" s="512"/>
      <c r="C28" s="504" t="s">
        <v>188</v>
      </c>
      <c r="D28" s="504" t="s">
        <v>189</v>
      </c>
      <c r="E28" s="504" t="s">
        <v>190</v>
      </c>
      <c r="F28" s="512"/>
      <c r="G28" s="504"/>
      <c r="H28" s="504"/>
    </row>
    <row r="29" spans="1:8">
      <c r="A29" s="501"/>
      <c r="B29" s="512"/>
      <c r="C29" s="504" t="s">
        <v>191</v>
      </c>
      <c r="D29" s="504"/>
      <c r="E29" s="504" t="s">
        <v>192</v>
      </c>
      <c r="F29" s="512"/>
      <c r="G29" s="504"/>
      <c r="H29" s="504"/>
    </row>
    <row r="30" spans="1:8">
      <c r="A30" s="501"/>
      <c r="B30" s="512"/>
      <c r="C30" s="504" t="s">
        <v>193</v>
      </c>
      <c r="D30" s="504"/>
      <c r="E30" s="504" t="s">
        <v>194</v>
      </c>
      <c r="F30" s="512"/>
      <c r="G30" s="504"/>
      <c r="H30" s="504"/>
    </row>
    <row r="31" spans="1:8">
      <c r="A31" s="501"/>
      <c r="B31" s="512"/>
      <c r="C31" s="504" t="s">
        <v>195</v>
      </c>
      <c r="D31" s="504"/>
      <c r="F31" s="512"/>
      <c r="G31" s="504"/>
      <c r="H31" s="504"/>
    </row>
    <row r="32" spans="1:8">
      <c r="A32" s="501"/>
      <c r="B32" s="512"/>
      <c r="C32" s="504" t="s">
        <v>196</v>
      </c>
      <c r="D32" s="504" t="s">
        <v>197</v>
      </c>
      <c r="F32" s="512"/>
      <c r="G32" s="504"/>
      <c r="H32" s="504"/>
    </row>
    <row r="33" spans="1:8">
      <c r="A33" s="501"/>
      <c r="B33" s="512"/>
      <c r="C33" s="504" t="s">
        <v>198</v>
      </c>
      <c r="D33" s="504" t="s">
        <v>199</v>
      </c>
      <c r="E33" s="512"/>
      <c r="F33" s="512"/>
      <c r="G33" s="504"/>
      <c r="H33" s="504"/>
    </row>
    <row r="34" spans="1:8">
      <c r="A34" s="501"/>
      <c r="B34" s="504"/>
      <c r="C34" s="504" t="s">
        <v>200</v>
      </c>
      <c r="D34" s="504" t="s">
        <v>201</v>
      </c>
      <c r="F34" s="504"/>
      <c r="G34" s="504"/>
      <c r="H34" s="504"/>
    </row>
    <row r="35" spans="1:8">
      <c r="A35" s="501"/>
      <c r="B35" s="504"/>
      <c r="C35" s="504" t="s">
        <v>202</v>
      </c>
      <c r="D35" s="504"/>
      <c r="E35" s="504"/>
      <c r="F35" s="504"/>
      <c r="G35" s="504"/>
      <c r="H35" s="504"/>
    </row>
    <row r="36" spans="3:4">
      <c r="C36" s="504" t="s">
        <v>203</v>
      </c>
      <c r="D36" s="504"/>
    </row>
    <row r="37" spans="3:3">
      <c r="C37" s="504" t="s">
        <v>204</v>
      </c>
    </row>
  </sheetData>
  <hyperlinks>
    <hyperlink ref="D3" location="'1-汇总表'!A1" display="汇总表"/>
    <hyperlink ref="D4" location="'2-分类汇总'!A1" display="分类汇总表"/>
    <hyperlink ref="C5" location="'3-流动汇总'!A1" display="流动资产"/>
    <hyperlink ref="B2" location="Sheet3!A1" display="评估申报表填表摘要"/>
    <hyperlink ref="D5" location="'表3-1货币汇总表'!A1" display="货币资金"/>
    <hyperlink ref="D8" location="'3-2交易性金融资产汇总'!A1" display="交易性金融资产"/>
    <hyperlink ref="D15" location="'3-9存货汇总'!A1" display="存货"/>
    <hyperlink ref="C21" location="'4-1可供出售金融资产汇总'!A1" display="可供出售金融资产"/>
    <hyperlink ref="C24" location="'4-4股权投资'!A1" display="长期股权投资"/>
    <hyperlink ref="G5" location="'5-流动负债汇总'!A1" display="流动负债"/>
    <hyperlink ref="G19" location="'6-非流动负债汇总 '!A1" display="非流动负债"/>
    <hyperlink ref="E5" location="'3-1-1现金'!B1" display="现金"/>
    <hyperlink ref="E6" location="'3-1-2银行存款'!B1" display="银行存款"/>
    <hyperlink ref="E7" location="'3-1-3其他货币资金'!A1" display="其他货币资金"/>
    <hyperlink ref="E8" location="'3-2-1交易性-股票'!A1" display="股票"/>
    <hyperlink ref="E9" location="'3-2-2交易性-债券'!A1" display="债券"/>
    <hyperlink ref="D9" location="'3-3应收票据'!B1" display="应收票据"/>
    <hyperlink ref="D10" location="'3-4应收账款'!A1" display="应收账款"/>
    <hyperlink ref="D12" location="'3-6应收利息'!A1" display="应收利息"/>
    <hyperlink ref="D13" location="'3-7应收股利'!B1" display="应收股利"/>
    <hyperlink ref="D14" location="'3-8其他应收款'!A1" display="其他应收款"/>
    <hyperlink ref="E15" location="'3-9-1材料采购（在途物资）'!A1" display="材料采购（在途物资）"/>
    <hyperlink ref="E16" location="'3-9-2原材料'!A1" display="原材料"/>
    <hyperlink ref="E17" location="'3-9-3在库周转材料'!A1" display="在库周转材料"/>
    <hyperlink ref="E18" location="'3-9-4委托加工物资'!A1" display="委托加工物资"/>
    <hyperlink ref="E19" location="'3-9-5产成品（库存商品）'!A1" display="产成品（库存商品）"/>
    <hyperlink ref="E20" location="'3-9-6在产品（自制半成品）'!A1" display="在产品（自制半成品）"/>
    <hyperlink ref="E21" location="'3-9-7发出商品'!A1" display="发出商品"/>
    <hyperlink ref="E22" location="'3-9-8在用周转材料'!A1" display="在用周转材料"/>
    <hyperlink ref="D16" location="'3-10一年到期非流动资产'!A1" display="一年内到期的非流动资产"/>
    <hyperlink ref="D17" location="'3-11其他流动资产'!A1" display="其他流动资产"/>
    <hyperlink ref="C27" location="'4-7在建工程汇总'!A1" display="在建工程"/>
    <hyperlink ref="C28" location="'4-8工程物资'!A1" display="工程物资"/>
    <hyperlink ref="C29" location="'4-9固定资产清理'!A1" display="固定资产清理"/>
    <hyperlink ref="C30" location="'4-10生产性生物资产'!A1" display="生产性生物资产"/>
    <hyperlink ref="C31" location="'4-11油气资产'!A1" display="油气资产"/>
    <hyperlink ref="C32" location="'4-12无形资产汇总'!A1" display="无形资产"/>
    <hyperlink ref="H5" location="'5-1短期借款'!A1" display="短期借款"/>
    <hyperlink ref="H6" location="'5-2交易性金融负债'!A1" display="交易性金融负债"/>
    <hyperlink ref="H7" location="'5-3应付票据'!A1" display="应付票据"/>
    <hyperlink ref="H8" location="'5-4应付账款'!A1" display="应付账款"/>
    <hyperlink ref="H9" location="'5-5预收账款'!A1" display="预收款项"/>
    <hyperlink ref="H10" location="'5-6职工薪酬'!A1" display="应付职工薪酬"/>
    <hyperlink ref="H11" location="'5-7应交税费'!A1" display="应交税费"/>
    <hyperlink ref="H12" location="'5-8应付利息'!A1" display="应付利息"/>
    <hyperlink ref="H13" location="'5-9应付股利（利润）'!A1" display="应付股利"/>
    <hyperlink ref="H14" location="'5-10其他应付款'!A1" display="其他应付款"/>
    <hyperlink ref="H15" location="'5-11一年到期非流动负债'!A1" display="一年内到期的非流动负债"/>
    <hyperlink ref="H16" location="'5-12其他流动负债'!A1" display="其他流动负债"/>
    <hyperlink ref="H19" location="'6-1长期借款'!A1" display="长期借款"/>
    <hyperlink ref="H20" location="'6-2应付债券'!A1" display="应付债券"/>
    <hyperlink ref="H21" location="'6-3长期应付款'!A1" display="长期应付款"/>
    <hyperlink ref="H22" location="'6-4专项应付款'!A1" display="专项应付款"/>
    <hyperlink ref="H23" location="'6-5预计负债'!A1" display="预计负债"/>
    <hyperlink ref="H24" location="'6-6递延所得税负债'!A1" display="递延所得税负债"/>
    <hyperlink ref="H2" location="资产负债表校核表!A1" display="校核表"/>
    <hyperlink ref="C22" location="'4-2持有到期投资'!A1" display="持有至到期投资"/>
    <hyperlink ref="C23" location="'4-3长期应收'!A1" display="长期应收款"/>
    <hyperlink ref="C25" location="'4-5-1投资性房地产'!A1" display="投资性房地产"/>
    <hyperlink ref="C26" location="'4-6固定资产汇总'!A1" display="固定资产"/>
    <hyperlink ref="C33" location="'4-13开发支出'!A1" display="开发支出"/>
    <hyperlink ref="C34" location="'4-14商誉'!A1" display="商誉"/>
    <hyperlink ref="C35" location="'4-15长期待摊费用'!A1" display="长期待摊费用"/>
    <hyperlink ref="C36" location="'4-16递延所得税资产'!A1" display="递延所得税资产"/>
    <hyperlink ref="C37" location="'4-17其他非流动资产'!A1" display="其他非流动资产"/>
    <hyperlink ref="E10" location="'3-2-3交易性-基金'!A1" display="基金"/>
    <hyperlink ref="D11" location="'3-5预付账款'!A1" display="预付款项"/>
    <hyperlink ref="D19" location="'4-1-1可出售-股票'!A1" display="股票投资"/>
    <hyperlink ref="D20" location="'4-1-2可出售-债券'!A1" display="债券投资"/>
    <hyperlink ref="D21" location="'4-1-3可出售-其他'!A1" display="其他投资"/>
    <hyperlink ref="E24" location="'4-6-1房屋建筑物'!A1" display="房屋建筑物"/>
    <hyperlink ref="E25" location="'4-6-2构筑物'!A1" display="构筑物及其他辅助设施"/>
    <hyperlink ref="E26" location="'4-6-3管道沟槽'!A1" display="管道及沟槽"/>
    <hyperlink ref="E27" location="'4-6-4机器设备'!A1" display="机器设备"/>
    <hyperlink ref="E28" location="'4-6-5车辆'!A1" display="车辆"/>
    <hyperlink ref="E29" location="'4-6-6电子设备'!A1" display="电子设备"/>
    <hyperlink ref="E30" location="'4-6-7土地'!A1" display="土地"/>
    <hyperlink ref="D27" location="'4-7-1在建（土建）'!A1" display="在建工程-土建工程"/>
    <hyperlink ref="D28" location="'4-7-2在建（设备）'!A1" display="在建工程-设备安装工程"/>
    <hyperlink ref="D32" location="'4-12-1无形-土地'!A1" display="无形资产-土地使用权"/>
    <hyperlink ref="D33" location="'4-12-2无形-矿业权'!A1" display="无形资产-矿业权"/>
    <hyperlink ref="D34" location="'4-12-3无形-其他'!A1" display="无形资产-其他无形资产"/>
    <hyperlink ref="H25" location="'6-7其他非流动负债'!A1" display="其他非流动负债"/>
    <hyperlink ref="C19" location="'4-非流动资产汇总'!A1" display="非流动资产"/>
  </hyperlinks>
  <printOptions horizontalCentered="1"/>
  <pageMargins left="0.748031496062992" right="0.748031496062992" top="0.78740157480315" bottom="0.196850393700787" header="0.511811023622047" footer="0.511811023622047"/>
  <pageSetup paperSize="9" scale="90" firstPageNumber="4294963191" orientation="landscape" useFirstPageNumber="1"/>
  <headerFooter alignWithMargins="0"/>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8.6666666666667" style="14" customWidth="1"/>
    <col min="3" max="3" width="9.16666666666667" style="14" customWidth="1"/>
    <col min="4" max="4" width="18.6666666666667" style="14" customWidth="1"/>
    <col min="5" max="7" width="12.6666666666667" style="14" customWidth="1"/>
    <col min="8" max="8" width="10.5833333333333" style="14" customWidth="1"/>
    <col min="9" max="9" width="12.5833333333333" style="14" customWidth="1"/>
    <col min="10" max="252" width="9" style="14" customWidth="1"/>
    <col min="253" max="16384" width="9" style="14"/>
  </cols>
  <sheetData>
    <row r="1" s="11" customFormat="1" ht="30" customHeight="1" spans="1:9">
      <c r="A1" s="15" t="s">
        <v>683</v>
      </c>
      <c r="B1" s="15"/>
      <c r="C1" s="15"/>
      <c r="D1" s="15"/>
      <c r="E1" s="15"/>
      <c r="F1" s="15"/>
      <c r="G1" s="15"/>
      <c r="H1" s="15"/>
      <c r="I1" s="15"/>
    </row>
    <row r="2" ht="14.5" customHeight="1" spans="1:9">
      <c r="A2" s="16" t="str">
        <f>基本情况!A4&amp;基本情况!B4</f>
        <v>评估基准日：2024年9月13日</v>
      </c>
      <c r="B2" s="16"/>
      <c r="C2" s="16"/>
      <c r="D2" s="16"/>
      <c r="E2" s="16"/>
      <c r="F2" s="40"/>
      <c r="G2" s="40"/>
      <c r="H2" s="40"/>
      <c r="I2" s="40"/>
    </row>
    <row r="3" customHeight="1" spans="1:9">
      <c r="A3" s="16"/>
      <c r="B3" s="16"/>
      <c r="C3" s="16"/>
      <c r="D3" s="16"/>
      <c r="E3" s="16"/>
      <c r="F3" s="40"/>
      <c r="G3" s="40"/>
      <c r="H3" s="40"/>
      <c r="I3" s="41" t="s">
        <v>684</v>
      </c>
    </row>
    <row r="4" customHeight="1" spans="1:9">
      <c r="A4" s="94" t="str">
        <f>基本情况!A6&amp;基本情况!B6</f>
        <v>被评估单位：海南省农垦五指山茶业集团股份有限公司定安农产品加工厂</v>
      </c>
      <c r="I4" s="42" t="s">
        <v>377</v>
      </c>
    </row>
    <row r="5" s="21" customFormat="1" ht="25" customHeight="1" spans="1:9">
      <c r="A5" s="28" t="s">
        <v>378</v>
      </c>
      <c r="B5" s="28" t="s">
        <v>680</v>
      </c>
      <c r="C5" s="28" t="s">
        <v>539</v>
      </c>
      <c r="D5" s="28" t="s">
        <v>681</v>
      </c>
      <c r="E5" s="101" t="s">
        <v>380</v>
      </c>
      <c r="F5" s="28" t="s">
        <v>381</v>
      </c>
      <c r="G5" s="28" t="s">
        <v>382</v>
      </c>
      <c r="H5" s="28" t="s">
        <v>383</v>
      </c>
      <c r="I5" s="28" t="s">
        <v>464</v>
      </c>
    </row>
    <row r="6" ht="15.9" customHeight="1" spans="1:9">
      <c r="A6" s="257">
        <v>1</v>
      </c>
      <c r="B6" s="89"/>
      <c r="C6" s="258"/>
      <c r="D6" s="146"/>
      <c r="E6" s="91"/>
      <c r="F6" s="91"/>
      <c r="G6" s="91">
        <f>F6-E6</f>
        <v>0</v>
      </c>
      <c r="H6" s="88" t="str">
        <f>IF(OR(E6=0,E6=""),"",ROUND((G6)/E6*100,2))</f>
        <v/>
      </c>
      <c r="I6" s="266"/>
    </row>
    <row r="7" ht="15.9" customHeight="1" spans="1:9">
      <c r="A7" s="260"/>
      <c r="B7" s="89"/>
      <c r="C7" s="258"/>
      <c r="D7" s="261"/>
      <c r="E7" s="91"/>
      <c r="F7" s="91"/>
      <c r="G7" s="91">
        <f t="shared" ref="G7:G27" si="0">F7-E7</f>
        <v>0</v>
      </c>
      <c r="H7" s="88" t="str">
        <f t="shared" ref="H7:H28" si="1">IF(OR(E7=0,E7=""),"",ROUND((G7)/E7*100,2))</f>
        <v/>
      </c>
      <c r="I7" s="266"/>
    </row>
    <row r="8" ht="15.9" customHeight="1" spans="1:9">
      <c r="A8" s="260"/>
      <c r="B8" s="89"/>
      <c r="C8" s="258"/>
      <c r="D8" s="261"/>
      <c r="E8" s="91"/>
      <c r="F8" s="91"/>
      <c r="G8" s="91">
        <f t="shared" si="0"/>
        <v>0</v>
      </c>
      <c r="H8" s="88" t="str">
        <f t="shared" si="1"/>
        <v/>
      </c>
      <c r="I8" s="266"/>
    </row>
    <row r="9" ht="15.9" customHeight="1" spans="1:9">
      <c r="A9" s="260"/>
      <c r="B9" s="89"/>
      <c r="C9" s="258"/>
      <c r="D9" s="261"/>
      <c r="E9" s="91"/>
      <c r="F9" s="91"/>
      <c r="G9" s="91">
        <f t="shared" si="0"/>
        <v>0</v>
      </c>
      <c r="H9" s="88" t="str">
        <f t="shared" si="1"/>
        <v/>
      </c>
      <c r="I9" s="266"/>
    </row>
    <row r="10" ht="15.9" customHeight="1" spans="1:9">
      <c r="A10" s="260"/>
      <c r="B10" s="89"/>
      <c r="C10" s="258"/>
      <c r="D10" s="261"/>
      <c r="E10" s="91"/>
      <c r="F10" s="91"/>
      <c r="G10" s="91">
        <f t="shared" si="0"/>
        <v>0</v>
      </c>
      <c r="H10" s="88" t="str">
        <f t="shared" si="1"/>
        <v/>
      </c>
      <c r="I10" s="266"/>
    </row>
    <row r="11" ht="15.9" customHeight="1" spans="1:9">
      <c r="A11" s="260"/>
      <c r="B11" s="89"/>
      <c r="C11" s="258"/>
      <c r="D11" s="261"/>
      <c r="E11" s="91"/>
      <c r="F11" s="91"/>
      <c r="G11" s="91">
        <f t="shared" si="0"/>
        <v>0</v>
      </c>
      <c r="H11" s="88" t="str">
        <f t="shared" si="1"/>
        <v/>
      </c>
      <c r="I11" s="266"/>
    </row>
    <row r="12" ht="15.9" customHeight="1" spans="1:9">
      <c r="A12" s="260"/>
      <c r="B12" s="89"/>
      <c r="C12" s="258"/>
      <c r="D12" s="261"/>
      <c r="E12" s="91"/>
      <c r="F12" s="91"/>
      <c r="G12" s="91">
        <f t="shared" si="0"/>
        <v>0</v>
      </c>
      <c r="H12" s="88" t="str">
        <f t="shared" si="1"/>
        <v/>
      </c>
      <c r="I12" s="266"/>
    </row>
    <row r="13" ht="15.9" customHeight="1" spans="1:9">
      <c r="A13" s="260"/>
      <c r="B13" s="89"/>
      <c r="C13" s="258"/>
      <c r="D13" s="261"/>
      <c r="E13" s="91"/>
      <c r="F13" s="91"/>
      <c r="G13" s="91">
        <f t="shared" si="0"/>
        <v>0</v>
      </c>
      <c r="H13" s="88" t="str">
        <f t="shared" si="1"/>
        <v/>
      </c>
      <c r="I13" s="266"/>
    </row>
    <row r="14" ht="15.9" customHeight="1" spans="1:9">
      <c r="A14" s="260"/>
      <c r="B14" s="89"/>
      <c r="C14" s="258"/>
      <c r="D14" s="261"/>
      <c r="E14" s="91"/>
      <c r="F14" s="91"/>
      <c r="G14" s="91">
        <f t="shared" si="0"/>
        <v>0</v>
      </c>
      <c r="H14" s="88" t="str">
        <f t="shared" si="1"/>
        <v/>
      </c>
      <c r="I14" s="266"/>
    </row>
    <row r="15" ht="15.9" customHeight="1" spans="1:9">
      <c r="A15" s="260"/>
      <c r="B15" s="89"/>
      <c r="C15" s="258"/>
      <c r="D15" s="261"/>
      <c r="E15" s="91"/>
      <c r="F15" s="91"/>
      <c r="G15" s="91">
        <f t="shared" si="0"/>
        <v>0</v>
      </c>
      <c r="H15" s="88" t="str">
        <f t="shared" si="1"/>
        <v/>
      </c>
      <c r="I15" s="266"/>
    </row>
    <row r="16" ht="15.9" customHeight="1" spans="1:9">
      <c r="A16" s="260"/>
      <c r="B16" s="89"/>
      <c r="C16" s="258"/>
      <c r="D16" s="261"/>
      <c r="E16" s="91"/>
      <c r="F16" s="91"/>
      <c r="G16" s="91">
        <f t="shared" si="0"/>
        <v>0</v>
      </c>
      <c r="H16" s="88" t="str">
        <f t="shared" si="1"/>
        <v/>
      </c>
      <c r="I16" s="266"/>
    </row>
    <row r="17" ht="15.9" customHeight="1" spans="1:9">
      <c r="A17" s="260"/>
      <c r="B17" s="89"/>
      <c r="C17" s="258"/>
      <c r="D17" s="261"/>
      <c r="E17" s="91"/>
      <c r="F17" s="91"/>
      <c r="G17" s="91">
        <f t="shared" si="0"/>
        <v>0</v>
      </c>
      <c r="H17" s="88" t="str">
        <f t="shared" si="1"/>
        <v/>
      </c>
      <c r="I17" s="266"/>
    </row>
    <row r="18" ht="15.9" customHeight="1" spans="1:9">
      <c r="A18" s="260"/>
      <c r="B18" s="89"/>
      <c r="C18" s="258"/>
      <c r="D18" s="261"/>
      <c r="E18" s="91"/>
      <c r="F18" s="91"/>
      <c r="G18" s="91">
        <f t="shared" si="0"/>
        <v>0</v>
      </c>
      <c r="H18" s="88" t="str">
        <f t="shared" si="1"/>
        <v/>
      </c>
      <c r="I18" s="266"/>
    </row>
    <row r="19" ht="15.9" customHeight="1" spans="1:9">
      <c r="A19" s="260"/>
      <c r="B19" s="89"/>
      <c r="C19" s="258"/>
      <c r="D19" s="261"/>
      <c r="E19" s="91"/>
      <c r="F19" s="91"/>
      <c r="G19" s="91">
        <f t="shared" si="0"/>
        <v>0</v>
      </c>
      <c r="H19" s="88" t="str">
        <f t="shared" si="1"/>
        <v/>
      </c>
      <c r="I19" s="266"/>
    </row>
    <row r="20" ht="15.9" customHeight="1" spans="1:9">
      <c r="A20" s="260"/>
      <c r="B20" s="89"/>
      <c r="C20" s="258"/>
      <c r="D20" s="261"/>
      <c r="E20" s="91"/>
      <c r="F20" s="91"/>
      <c r="G20" s="91">
        <f t="shared" si="0"/>
        <v>0</v>
      </c>
      <c r="H20" s="88" t="str">
        <f t="shared" si="1"/>
        <v/>
      </c>
      <c r="I20" s="266"/>
    </row>
    <row r="21" ht="15.9" customHeight="1" spans="1:9">
      <c r="A21" s="260"/>
      <c r="B21" s="89"/>
      <c r="C21" s="258"/>
      <c r="D21" s="261"/>
      <c r="E21" s="91"/>
      <c r="F21" s="91"/>
      <c r="G21" s="91">
        <f t="shared" si="0"/>
        <v>0</v>
      </c>
      <c r="H21" s="88" t="str">
        <f t="shared" si="1"/>
        <v/>
      </c>
      <c r="I21" s="266"/>
    </row>
    <row r="22" ht="15.9" customHeight="1" spans="1:9">
      <c r="A22" s="260"/>
      <c r="B22" s="89"/>
      <c r="C22" s="258"/>
      <c r="D22" s="261"/>
      <c r="E22" s="91"/>
      <c r="F22" s="91"/>
      <c r="G22" s="91">
        <f t="shared" si="0"/>
        <v>0</v>
      </c>
      <c r="H22" s="88" t="str">
        <f t="shared" si="1"/>
        <v/>
      </c>
      <c r="I22" s="266"/>
    </row>
    <row r="23" ht="15.9" customHeight="1" spans="1:9">
      <c r="A23" s="260"/>
      <c r="B23" s="89"/>
      <c r="C23" s="258"/>
      <c r="D23" s="261"/>
      <c r="E23" s="91"/>
      <c r="F23" s="91"/>
      <c r="G23" s="91">
        <f t="shared" si="0"/>
        <v>0</v>
      </c>
      <c r="H23" s="88" t="str">
        <f t="shared" si="1"/>
        <v/>
      </c>
      <c r="I23" s="266"/>
    </row>
    <row r="24" ht="15.9" customHeight="1" spans="1:9">
      <c r="A24" s="260"/>
      <c r="B24" s="89"/>
      <c r="C24" s="258"/>
      <c r="D24" s="261"/>
      <c r="E24" s="91"/>
      <c r="F24" s="91"/>
      <c r="G24" s="91">
        <f t="shared" si="0"/>
        <v>0</v>
      </c>
      <c r="H24" s="88" t="str">
        <f t="shared" si="1"/>
        <v/>
      </c>
      <c r="I24" s="266"/>
    </row>
    <row r="25" ht="15.9" customHeight="1" spans="1:9">
      <c r="A25" s="260"/>
      <c r="B25" s="89"/>
      <c r="C25" s="258"/>
      <c r="D25" s="261"/>
      <c r="E25" s="91"/>
      <c r="F25" s="91"/>
      <c r="G25" s="91">
        <f t="shared" si="0"/>
        <v>0</v>
      </c>
      <c r="H25" s="88" t="str">
        <f t="shared" si="1"/>
        <v/>
      </c>
      <c r="I25" s="266"/>
    </row>
    <row r="26" ht="15.9" customHeight="1" spans="1:9">
      <c r="A26" s="260"/>
      <c r="B26" s="89"/>
      <c r="C26" s="258"/>
      <c r="D26" s="261"/>
      <c r="E26" s="91"/>
      <c r="F26" s="91"/>
      <c r="G26" s="91">
        <f t="shared" si="0"/>
        <v>0</v>
      </c>
      <c r="H26" s="88" t="str">
        <f t="shared" si="1"/>
        <v/>
      </c>
      <c r="I26" s="266"/>
    </row>
    <row r="27" ht="15.9" customHeight="1" spans="1:9">
      <c r="A27" s="260"/>
      <c r="B27" s="89"/>
      <c r="C27" s="258"/>
      <c r="D27" s="261"/>
      <c r="E27" s="91"/>
      <c r="F27" s="91"/>
      <c r="G27" s="91">
        <f t="shared" si="0"/>
        <v>0</v>
      </c>
      <c r="H27" s="88" t="str">
        <f t="shared" si="1"/>
        <v/>
      </c>
      <c r="I27" s="266"/>
    </row>
    <row r="28" ht="15.9" customHeight="1" spans="1:9">
      <c r="A28" s="262" t="s">
        <v>570</v>
      </c>
      <c r="B28" s="263"/>
      <c r="C28" s="258"/>
      <c r="D28" s="261"/>
      <c r="E28" s="91">
        <f>SUM(E6:E27)</f>
        <v>0</v>
      </c>
      <c r="F28" s="91">
        <f>SUM(F6:F27)</f>
        <v>0</v>
      </c>
      <c r="G28" s="91">
        <f>SUM(G6:G27)</f>
        <v>0</v>
      </c>
      <c r="H28" s="88" t="str">
        <f t="shared" si="1"/>
        <v/>
      </c>
      <c r="I28" s="266"/>
    </row>
    <row r="29" s="13" customFormat="1" ht="15.9" customHeight="1" spans="1:9">
      <c r="A29" s="34" t="str">
        <f>CONCATENATE("被评估单位填表人：",基本情况!$D$9)</f>
        <v>被评估单位填表人：</v>
      </c>
      <c r="B29" s="35"/>
      <c r="C29" s="35"/>
      <c r="D29" s="35"/>
      <c r="F29" s="265" t="str">
        <f>CONCATENATE("资产评估专业人员：",基本情况!$B$9)</f>
        <v>资产评估专业人员：</v>
      </c>
      <c r="G29" s="48"/>
      <c r="H29" s="48"/>
      <c r="I29" s="48"/>
    </row>
    <row r="30" s="13" customFormat="1" ht="15.9" customHeight="1" spans="1:1">
      <c r="A30" s="37" t="str">
        <f>基本情况!$A$7&amp;基本情况!$B$7</f>
        <v>填表日期：2024年9月13日</v>
      </c>
    </row>
  </sheetData>
  <mergeCells count="3">
    <mergeCell ref="A1:I1"/>
    <mergeCell ref="A2:I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0.6666666666667" style="14" customWidth="1"/>
    <col min="3" max="3" width="9.16666666666667" style="14" customWidth="1"/>
    <col min="4" max="4" width="13.6666666666667" style="14" customWidth="1"/>
    <col min="5" max="8" width="12.6666666666667" style="14" customWidth="1"/>
    <col min="9" max="9" width="10.5833333333333" style="14" customWidth="1"/>
    <col min="10" max="10" width="12.5833333333333" style="14" customWidth="1"/>
    <col min="11" max="253" width="9" style="14" customWidth="1"/>
    <col min="254" max="16384" width="9" style="14"/>
  </cols>
  <sheetData>
    <row r="1" s="11" customFormat="1" ht="30" customHeight="1" spans="1:10">
      <c r="A1" s="15" t="s">
        <v>685</v>
      </c>
      <c r="B1" s="15"/>
      <c r="C1" s="15"/>
      <c r="D1" s="15"/>
      <c r="E1" s="15"/>
      <c r="F1" s="15"/>
      <c r="G1" s="15"/>
      <c r="H1" s="15"/>
      <c r="I1" s="15"/>
      <c r="J1" s="15"/>
    </row>
    <row r="2" ht="14.5" customHeight="1" spans="1:10">
      <c r="A2" s="16" t="str">
        <f>基本情况!A4&amp;基本情况!B4</f>
        <v>评估基准日：2024年9月13日</v>
      </c>
      <c r="B2" s="16"/>
      <c r="C2" s="16"/>
      <c r="D2" s="16"/>
      <c r="E2" s="16"/>
      <c r="F2" s="16"/>
      <c r="G2" s="40"/>
      <c r="H2" s="40"/>
      <c r="I2" s="40"/>
      <c r="J2" s="40"/>
    </row>
    <row r="3" customHeight="1" spans="1:10">
      <c r="A3" s="16"/>
      <c r="B3" s="16"/>
      <c r="C3" s="16"/>
      <c r="D3" s="16"/>
      <c r="E3" s="16"/>
      <c r="F3" s="16"/>
      <c r="G3" s="40"/>
      <c r="H3" s="40"/>
      <c r="I3" s="40"/>
      <c r="J3" s="41" t="s">
        <v>686</v>
      </c>
    </row>
    <row r="4" customHeight="1" spans="1:10">
      <c r="A4" s="94" t="str">
        <f>基本情况!A6&amp;基本情况!B6</f>
        <v>被评估单位：海南省农垦五指山茶业集团股份有限公司定安农产品加工厂</v>
      </c>
      <c r="J4" s="42" t="s">
        <v>377</v>
      </c>
    </row>
    <row r="5" s="21" customFormat="1" ht="25" customHeight="1" spans="1:10">
      <c r="A5" s="28" t="s">
        <v>378</v>
      </c>
      <c r="B5" s="28" t="s">
        <v>680</v>
      </c>
      <c r="C5" s="28" t="s">
        <v>539</v>
      </c>
      <c r="D5" s="28" t="s">
        <v>681</v>
      </c>
      <c r="E5" s="28" t="s">
        <v>509</v>
      </c>
      <c r="F5" s="101" t="s">
        <v>380</v>
      </c>
      <c r="G5" s="28" t="s">
        <v>381</v>
      </c>
      <c r="H5" s="28" t="s">
        <v>382</v>
      </c>
      <c r="I5" s="28" t="s">
        <v>383</v>
      </c>
      <c r="J5" s="28" t="s">
        <v>464</v>
      </c>
    </row>
    <row r="6" ht="15.9" customHeight="1" spans="1:10">
      <c r="A6" s="257">
        <v>1</v>
      </c>
      <c r="B6" s="89"/>
      <c r="C6" s="258"/>
      <c r="D6" s="146"/>
      <c r="E6" s="259"/>
      <c r="F6" s="91"/>
      <c r="G6" s="91"/>
      <c r="H6" s="91">
        <f>G6-F6</f>
        <v>0</v>
      </c>
      <c r="I6" s="88" t="str">
        <f>IF(OR(F6=0,F6=""),"",ROUND((H6)/F6*100,2))</f>
        <v/>
      </c>
      <c r="J6" s="266"/>
    </row>
    <row r="7" ht="15.9" customHeight="1" spans="1:10">
      <c r="A7" s="260"/>
      <c r="B7" s="89"/>
      <c r="C7" s="258"/>
      <c r="D7" s="261"/>
      <c r="E7" s="259"/>
      <c r="F7" s="91"/>
      <c r="G7" s="91"/>
      <c r="H7" s="91">
        <f t="shared" ref="H7:H27" si="0">G7-F7</f>
        <v>0</v>
      </c>
      <c r="I7" s="88" t="str">
        <f t="shared" ref="I7:I28" si="1">IF(OR(F7=0,F7=""),"",ROUND((H7)/F7*100,2))</f>
        <v/>
      </c>
      <c r="J7" s="266"/>
    </row>
    <row r="8" ht="15.9" customHeight="1" spans="1:10">
      <c r="A8" s="260"/>
      <c r="B8" s="89"/>
      <c r="C8" s="258"/>
      <c r="D8" s="261"/>
      <c r="E8" s="259"/>
      <c r="F8" s="91"/>
      <c r="G8" s="91"/>
      <c r="H8" s="91">
        <f t="shared" si="0"/>
        <v>0</v>
      </c>
      <c r="I8" s="88" t="str">
        <f t="shared" si="1"/>
        <v/>
      </c>
      <c r="J8" s="266"/>
    </row>
    <row r="9" ht="15.9" customHeight="1" spans="1:10">
      <c r="A9" s="260"/>
      <c r="B9" s="89"/>
      <c r="C9" s="258"/>
      <c r="D9" s="261"/>
      <c r="E9" s="259"/>
      <c r="F9" s="91"/>
      <c r="G9" s="91"/>
      <c r="H9" s="91">
        <f t="shared" si="0"/>
        <v>0</v>
      </c>
      <c r="I9" s="88" t="str">
        <f t="shared" si="1"/>
        <v/>
      </c>
      <c r="J9" s="266"/>
    </row>
    <row r="10" ht="15.9" customHeight="1" spans="1:10">
      <c r="A10" s="260"/>
      <c r="B10" s="89"/>
      <c r="C10" s="258"/>
      <c r="D10" s="261"/>
      <c r="E10" s="259"/>
      <c r="F10" s="91"/>
      <c r="G10" s="91"/>
      <c r="H10" s="91">
        <f t="shared" si="0"/>
        <v>0</v>
      </c>
      <c r="I10" s="88" t="str">
        <f t="shared" si="1"/>
        <v/>
      </c>
      <c r="J10" s="266"/>
    </row>
    <row r="11" ht="15.9" customHeight="1" spans="1:10">
      <c r="A11" s="260"/>
      <c r="B11" s="89"/>
      <c r="C11" s="258"/>
      <c r="D11" s="261"/>
      <c r="E11" s="259"/>
      <c r="F11" s="91"/>
      <c r="G11" s="91"/>
      <c r="H11" s="91">
        <f t="shared" si="0"/>
        <v>0</v>
      </c>
      <c r="I11" s="88" t="str">
        <f t="shared" si="1"/>
        <v/>
      </c>
      <c r="J11" s="266"/>
    </row>
    <row r="12" ht="15.9" customHeight="1" spans="1:10">
      <c r="A12" s="260"/>
      <c r="B12" s="89"/>
      <c r="C12" s="258"/>
      <c r="D12" s="261"/>
      <c r="E12" s="259"/>
      <c r="F12" s="91"/>
      <c r="G12" s="91"/>
      <c r="H12" s="91">
        <f t="shared" si="0"/>
        <v>0</v>
      </c>
      <c r="I12" s="88" t="str">
        <f t="shared" si="1"/>
        <v/>
      </c>
      <c r="J12" s="266"/>
    </row>
    <row r="13" ht="15.9" customHeight="1" spans="1:10">
      <c r="A13" s="260"/>
      <c r="B13" s="89"/>
      <c r="C13" s="258"/>
      <c r="D13" s="261"/>
      <c r="E13" s="259"/>
      <c r="F13" s="91"/>
      <c r="G13" s="91"/>
      <c r="H13" s="91">
        <f t="shared" si="0"/>
        <v>0</v>
      </c>
      <c r="I13" s="88" t="str">
        <f t="shared" si="1"/>
        <v/>
      </c>
      <c r="J13" s="266"/>
    </row>
    <row r="14" ht="15.9" customHeight="1" spans="1:10">
      <c r="A14" s="260"/>
      <c r="B14" s="89"/>
      <c r="C14" s="258"/>
      <c r="D14" s="261"/>
      <c r="E14" s="259"/>
      <c r="F14" s="91"/>
      <c r="G14" s="91"/>
      <c r="H14" s="91">
        <f t="shared" si="0"/>
        <v>0</v>
      </c>
      <c r="I14" s="88" t="str">
        <f t="shared" si="1"/>
        <v/>
      </c>
      <c r="J14" s="266"/>
    </row>
    <row r="15" ht="15.9" customHeight="1" spans="1:10">
      <c r="A15" s="260"/>
      <c r="B15" s="89"/>
      <c r="C15" s="258"/>
      <c r="D15" s="261"/>
      <c r="E15" s="259"/>
      <c r="F15" s="91"/>
      <c r="G15" s="91"/>
      <c r="H15" s="91">
        <f t="shared" si="0"/>
        <v>0</v>
      </c>
      <c r="I15" s="88" t="str">
        <f t="shared" si="1"/>
        <v/>
      </c>
      <c r="J15" s="266"/>
    </row>
    <row r="16" ht="15.9" customHeight="1" spans="1:10">
      <c r="A16" s="260"/>
      <c r="B16" s="89"/>
      <c r="C16" s="258"/>
      <c r="D16" s="261"/>
      <c r="E16" s="259"/>
      <c r="F16" s="91"/>
      <c r="G16" s="91"/>
      <c r="H16" s="91">
        <f t="shared" si="0"/>
        <v>0</v>
      </c>
      <c r="I16" s="88" t="str">
        <f t="shared" si="1"/>
        <v/>
      </c>
      <c r="J16" s="266"/>
    </row>
    <row r="17" ht="15.9" customHeight="1" spans="1:10">
      <c r="A17" s="260"/>
      <c r="B17" s="89"/>
      <c r="C17" s="258"/>
      <c r="D17" s="261"/>
      <c r="E17" s="259"/>
      <c r="F17" s="91"/>
      <c r="G17" s="91"/>
      <c r="H17" s="91">
        <f t="shared" si="0"/>
        <v>0</v>
      </c>
      <c r="I17" s="88" t="str">
        <f t="shared" si="1"/>
        <v/>
      </c>
      <c r="J17" s="266"/>
    </row>
    <row r="18" ht="15.9" customHeight="1" spans="1:10">
      <c r="A18" s="260"/>
      <c r="B18" s="89"/>
      <c r="C18" s="258"/>
      <c r="D18" s="261"/>
      <c r="E18" s="259"/>
      <c r="F18" s="91"/>
      <c r="G18" s="91"/>
      <c r="H18" s="91">
        <f t="shared" si="0"/>
        <v>0</v>
      </c>
      <c r="I18" s="88" t="str">
        <f t="shared" si="1"/>
        <v/>
      </c>
      <c r="J18" s="266"/>
    </row>
    <row r="19" ht="15.9" customHeight="1" spans="1:10">
      <c r="A19" s="260"/>
      <c r="B19" s="89"/>
      <c r="C19" s="258"/>
      <c r="D19" s="261"/>
      <c r="E19" s="259"/>
      <c r="F19" s="91"/>
      <c r="G19" s="91"/>
      <c r="H19" s="91">
        <f t="shared" si="0"/>
        <v>0</v>
      </c>
      <c r="I19" s="88" t="str">
        <f t="shared" si="1"/>
        <v/>
      </c>
      <c r="J19" s="266"/>
    </row>
    <row r="20" ht="15.9" customHeight="1" spans="1:10">
      <c r="A20" s="260"/>
      <c r="B20" s="89"/>
      <c r="C20" s="258"/>
      <c r="D20" s="261"/>
      <c r="E20" s="259"/>
      <c r="F20" s="91"/>
      <c r="G20" s="91"/>
      <c r="H20" s="91">
        <f t="shared" si="0"/>
        <v>0</v>
      </c>
      <c r="I20" s="88" t="str">
        <f t="shared" si="1"/>
        <v/>
      </c>
      <c r="J20" s="266"/>
    </row>
    <row r="21" ht="15.9" customHeight="1" spans="1:10">
      <c r="A21" s="260"/>
      <c r="B21" s="89"/>
      <c r="C21" s="258"/>
      <c r="D21" s="261"/>
      <c r="E21" s="259"/>
      <c r="F21" s="91"/>
      <c r="G21" s="91"/>
      <c r="H21" s="91">
        <f t="shared" si="0"/>
        <v>0</v>
      </c>
      <c r="I21" s="88" t="str">
        <f t="shared" si="1"/>
        <v/>
      </c>
      <c r="J21" s="266"/>
    </row>
    <row r="22" ht="15.9" customHeight="1" spans="1:10">
      <c r="A22" s="260"/>
      <c r="B22" s="89"/>
      <c r="C22" s="258"/>
      <c r="D22" s="261"/>
      <c r="E22" s="259"/>
      <c r="F22" s="91"/>
      <c r="G22" s="91"/>
      <c r="H22" s="91">
        <f t="shared" si="0"/>
        <v>0</v>
      </c>
      <c r="I22" s="88" t="str">
        <f t="shared" si="1"/>
        <v/>
      </c>
      <c r="J22" s="266"/>
    </row>
    <row r="23" ht="15.9" customHeight="1" spans="1:10">
      <c r="A23" s="260"/>
      <c r="B23" s="89"/>
      <c r="C23" s="258"/>
      <c r="D23" s="261"/>
      <c r="E23" s="259"/>
      <c r="F23" s="91"/>
      <c r="G23" s="91"/>
      <c r="H23" s="91">
        <f t="shared" si="0"/>
        <v>0</v>
      </c>
      <c r="I23" s="88" t="str">
        <f t="shared" si="1"/>
        <v/>
      </c>
      <c r="J23" s="266"/>
    </row>
    <row r="24" ht="15.9" customHeight="1" spans="1:10">
      <c r="A24" s="260"/>
      <c r="B24" s="89"/>
      <c r="C24" s="258"/>
      <c r="D24" s="261"/>
      <c r="E24" s="259"/>
      <c r="F24" s="91"/>
      <c r="G24" s="91"/>
      <c r="H24" s="91">
        <f t="shared" si="0"/>
        <v>0</v>
      </c>
      <c r="I24" s="88" t="str">
        <f t="shared" si="1"/>
        <v/>
      </c>
      <c r="J24" s="266"/>
    </row>
    <row r="25" ht="15.9" customHeight="1" spans="1:10">
      <c r="A25" s="260"/>
      <c r="B25" s="89"/>
      <c r="C25" s="258"/>
      <c r="D25" s="261"/>
      <c r="E25" s="259"/>
      <c r="F25" s="91"/>
      <c r="G25" s="91"/>
      <c r="H25" s="91">
        <f t="shared" si="0"/>
        <v>0</v>
      </c>
      <c r="I25" s="88" t="str">
        <f t="shared" si="1"/>
        <v/>
      </c>
      <c r="J25" s="266"/>
    </row>
    <row r="26" ht="15.9" customHeight="1" spans="1:10">
      <c r="A26" s="260"/>
      <c r="B26" s="89"/>
      <c r="C26" s="258"/>
      <c r="D26" s="261"/>
      <c r="E26" s="259"/>
      <c r="F26" s="91"/>
      <c r="G26" s="91"/>
      <c r="H26" s="91">
        <f t="shared" si="0"/>
        <v>0</v>
      </c>
      <c r="I26" s="88" t="str">
        <f t="shared" si="1"/>
        <v/>
      </c>
      <c r="J26" s="266"/>
    </row>
    <row r="27" ht="15.9" customHeight="1" spans="1:10">
      <c r="A27" s="260"/>
      <c r="B27" s="89"/>
      <c r="C27" s="258"/>
      <c r="D27" s="261"/>
      <c r="E27" s="259"/>
      <c r="F27" s="91"/>
      <c r="G27" s="91"/>
      <c r="H27" s="91">
        <f t="shared" si="0"/>
        <v>0</v>
      </c>
      <c r="I27" s="88" t="str">
        <f t="shared" si="1"/>
        <v/>
      </c>
      <c r="J27" s="266"/>
    </row>
    <row r="28" ht="15.9" customHeight="1" spans="1:10">
      <c r="A28" s="262" t="s">
        <v>570</v>
      </c>
      <c r="B28" s="263"/>
      <c r="C28" s="258"/>
      <c r="D28" s="261"/>
      <c r="E28" s="91">
        <f>SUM(E6:E27)</f>
        <v>0</v>
      </c>
      <c r="F28" s="91">
        <f>SUM(F6:F27)</f>
        <v>0</v>
      </c>
      <c r="G28" s="91">
        <f>SUM(G6:G27)</f>
        <v>0</v>
      </c>
      <c r="H28" s="91">
        <f>SUM(H6:H27)</f>
        <v>0</v>
      </c>
      <c r="I28" s="88" t="str">
        <f t="shared" si="1"/>
        <v/>
      </c>
      <c r="J28" s="266"/>
    </row>
    <row r="29" s="13" customFormat="1" ht="15.9" customHeight="1" spans="1:10">
      <c r="A29" s="34" t="str">
        <f>CONCATENATE("被评估单位填表人：",基本情况!$D$9)</f>
        <v>被评估单位填表人：</v>
      </c>
      <c r="B29" s="35"/>
      <c r="C29" s="35"/>
      <c r="D29" s="35"/>
      <c r="E29" s="264"/>
      <c r="G29" s="265" t="str">
        <f>CONCATENATE("资产评估专业人员：",基本情况!$B$9)</f>
        <v>资产评估专业人员：</v>
      </c>
      <c r="H29" s="48"/>
      <c r="I29" s="48"/>
      <c r="J29" s="48"/>
    </row>
    <row r="30" s="13" customFormat="1" ht="15.9" customHeight="1" spans="1:1">
      <c r="A30" s="37" t="str">
        <f>基本情况!$A$7&amp;基本情况!$B$7</f>
        <v>填表日期：2024年9月13日</v>
      </c>
    </row>
    <row r="35" customHeight="1" spans="7:7">
      <c r="G35" s="73"/>
    </row>
  </sheetData>
  <mergeCells count="3">
    <mergeCell ref="A1:J1"/>
    <mergeCell ref="A2:J2"/>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234" width="9" style="14" customWidth="1"/>
    <col min="235" max="16384" width="9" style="14"/>
  </cols>
  <sheetData>
    <row r="1" s="11" customFormat="1" ht="30" customHeight="1" spans="1:6">
      <c r="A1" s="15" t="s">
        <v>687</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688</v>
      </c>
    </row>
    <row r="4" customHeight="1" spans="1:6">
      <c r="A4" s="94" t="str">
        <f>基本情况!A6&amp;基本情况!B6</f>
        <v>被评估单位：海南省农垦五指山茶业集团股份有限公司定安农产品加工厂</v>
      </c>
      <c r="F4" s="19" t="s">
        <v>3</v>
      </c>
    </row>
    <row r="5" s="12" customFormat="1" ht="25" customHeight="1" spans="1:21">
      <c r="A5" s="20" t="s">
        <v>439</v>
      </c>
      <c r="B5" s="20" t="s">
        <v>440</v>
      </c>
      <c r="C5" s="20" t="s">
        <v>441</v>
      </c>
      <c r="D5" s="20" t="s">
        <v>442</v>
      </c>
      <c r="E5" s="86" t="s">
        <v>382</v>
      </c>
      <c r="F5" s="20" t="s">
        <v>444</v>
      </c>
      <c r="G5" s="21"/>
      <c r="H5" s="21"/>
      <c r="I5" s="21"/>
      <c r="J5" s="21"/>
      <c r="K5" s="21"/>
      <c r="L5" s="21"/>
      <c r="M5" s="21"/>
      <c r="N5" s="21"/>
      <c r="O5" s="21"/>
      <c r="P5" s="21"/>
      <c r="Q5" s="21"/>
      <c r="R5" s="21"/>
      <c r="S5" s="21"/>
      <c r="T5" s="21"/>
      <c r="U5" s="21"/>
    </row>
    <row r="6" ht="15.9" customHeight="1" spans="1:6">
      <c r="A6" s="20" t="s">
        <v>689</v>
      </c>
      <c r="B6" s="256" t="s">
        <v>398</v>
      </c>
      <c r="C6" s="112">
        <f>'4-1可供出售金融资产汇总'!C28</f>
        <v>0</v>
      </c>
      <c r="D6" s="24">
        <f>'4-1可供出售金融资产汇总'!D28</f>
        <v>0</v>
      </c>
      <c r="E6" s="24">
        <f>D6-C6</f>
        <v>0</v>
      </c>
      <c r="F6" s="251" t="str">
        <f>IF(OR(C6=0,C6=""),"",ROUND((E6)/C6*100,2))</f>
        <v/>
      </c>
    </row>
    <row r="7" ht="15.9" customHeight="1" spans="1:6">
      <c r="A7" s="20" t="s">
        <v>690</v>
      </c>
      <c r="B7" s="256" t="s">
        <v>399</v>
      </c>
      <c r="C7" s="112">
        <f>'4-2持有至到期投资'!H28</f>
        <v>0</v>
      </c>
      <c r="D7" s="24">
        <f>'4-2持有至到期投资'!I28</f>
        <v>0</v>
      </c>
      <c r="E7" s="24">
        <f t="shared" ref="E7:E20" si="0">D7-C7</f>
        <v>0</v>
      </c>
      <c r="F7" s="251" t="str">
        <f t="shared" ref="F7:F20" si="1">IF(OR(C7=0,C7=""),"",ROUND((E7)/C7*100,2))</f>
        <v/>
      </c>
    </row>
    <row r="8" ht="15.9" customHeight="1" spans="1:6">
      <c r="A8" s="20" t="s">
        <v>691</v>
      </c>
      <c r="B8" s="256" t="s">
        <v>400</v>
      </c>
      <c r="C8" s="112">
        <f>'4-3长期应收'!E28</f>
        <v>0</v>
      </c>
      <c r="D8" s="24">
        <f>'4-3长期应收'!F28</f>
        <v>0</v>
      </c>
      <c r="E8" s="24">
        <f t="shared" si="0"/>
        <v>0</v>
      </c>
      <c r="F8" s="251" t="str">
        <f t="shared" si="1"/>
        <v/>
      </c>
    </row>
    <row r="9" ht="15.9" customHeight="1" spans="1:6">
      <c r="A9" s="20" t="s">
        <v>692</v>
      </c>
      <c r="B9" s="256" t="s">
        <v>401</v>
      </c>
      <c r="C9" s="112">
        <f>'4-4股权投资'!G28</f>
        <v>0</v>
      </c>
      <c r="D9" s="24">
        <f>'4-4股权投资'!H28</f>
        <v>0</v>
      </c>
      <c r="E9" s="24">
        <f t="shared" si="0"/>
        <v>0</v>
      </c>
      <c r="F9" s="251" t="str">
        <f t="shared" si="1"/>
        <v/>
      </c>
    </row>
    <row r="10" ht="15.9" customHeight="1" spans="1:6">
      <c r="A10" s="20" t="s">
        <v>693</v>
      </c>
      <c r="B10" s="256" t="s">
        <v>402</v>
      </c>
      <c r="C10" s="112">
        <f>'4-5投资性房地产'!M37</f>
        <v>0</v>
      </c>
      <c r="D10" s="24">
        <f>'4-5投资性房地产'!P37</f>
        <v>0</v>
      </c>
      <c r="E10" s="24">
        <f t="shared" si="0"/>
        <v>0</v>
      </c>
      <c r="F10" s="251" t="str">
        <f t="shared" si="1"/>
        <v/>
      </c>
    </row>
    <row r="11" ht="15.9" customHeight="1" spans="1:6">
      <c r="A11" s="20" t="s">
        <v>694</v>
      </c>
      <c r="B11" s="256" t="s">
        <v>403</v>
      </c>
      <c r="C11" s="112">
        <f>'4-6固定资产汇总'!D29</f>
        <v>2110647.98</v>
      </c>
      <c r="D11" s="24">
        <f>'4-6固定资产汇总'!F29</f>
        <v>878125</v>
      </c>
      <c r="E11" s="24">
        <f t="shared" si="0"/>
        <v>-1232522.98</v>
      </c>
      <c r="F11" s="251">
        <f t="shared" si="1"/>
        <v>-58.4</v>
      </c>
    </row>
    <row r="12" ht="15.9" customHeight="1" spans="1:6">
      <c r="A12" s="20" t="s">
        <v>695</v>
      </c>
      <c r="B12" s="256" t="s">
        <v>404</v>
      </c>
      <c r="C12" s="112">
        <f>'4-7在建工程汇总'!C28</f>
        <v>0</v>
      </c>
      <c r="D12" s="24">
        <f>'4-7在建工程汇总'!D28</f>
        <v>0</v>
      </c>
      <c r="E12" s="24">
        <f t="shared" si="0"/>
        <v>0</v>
      </c>
      <c r="F12" s="251" t="str">
        <f t="shared" si="1"/>
        <v/>
      </c>
    </row>
    <row r="13" ht="15.9" customHeight="1" spans="1:6">
      <c r="A13" s="20" t="s">
        <v>696</v>
      </c>
      <c r="B13" s="256" t="s">
        <v>405</v>
      </c>
      <c r="C13" s="112">
        <f>'4-8生产性生物资产'!I29</f>
        <v>0</v>
      </c>
      <c r="D13" s="24">
        <f>'4-8生产性生物资产'!L29</f>
        <v>0</v>
      </c>
      <c r="E13" s="24">
        <f t="shared" si="0"/>
        <v>0</v>
      </c>
      <c r="F13" s="251" t="str">
        <f t="shared" si="1"/>
        <v/>
      </c>
    </row>
    <row r="14" ht="15.9" customHeight="1" spans="1:6">
      <c r="A14" s="20" t="s">
        <v>697</v>
      </c>
      <c r="B14" s="256" t="s">
        <v>406</v>
      </c>
      <c r="C14" s="112">
        <f>'4-9油气资产'!I29</f>
        <v>0</v>
      </c>
      <c r="D14" s="24">
        <f>'4-9油气资产'!L29</f>
        <v>0</v>
      </c>
      <c r="E14" s="24">
        <f t="shared" si="0"/>
        <v>0</v>
      </c>
      <c r="F14" s="251" t="str">
        <f t="shared" si="1"/>
        <v/>
      </c>
    </row>
    <row r="15" ht="15.9" customHeight="1" spans="1:6">
      <c r="A15" s="20" t="s">
        <v>698</v>
      </c>
      <c r="B15" s="256" t="s">
        <v>407</v>
      </c>
      <c r="C15" s="112">
        <f>'4-10无形资产汇总'!C28</f>
        <v>0</v>
      </c>
      <c r="D15" s="112">
        <f>'4-10无形资产汇总'!D28</f>
        <v>0</v>
      </c>
      <c r="E15" s="24">
        <f t="shared" si="0"/>
        <v>0</v>
      </c>
      <c r="F15" s="251" t="str">
        <f t="shared" si="1"/>
        <v/>
      </c>
    </row>
    <row r="16" ht="15.9" customHeight="1" spans="1:6">
      <c r="A16" s="20" t="s">
        <v>699</v>
      </c>
      <c r="B16" s="256" t="s">
        <v>408</v>
      </c>
      <c r="C16" s="112">
        <f>'4-11开发支出'!G28</f>
        <v>0</v>
      </c>
      <c r="D16" s="24">
        <f>'4-11开发支出'!H28</f>
        <v>0</v>
      </c>
      <c r="E16" s="24">
        <f t="shared" si="0"/>
        <v>0</v>
      </c>
      <c r="F16" s="251" t="str">
        <f t="shared" si="1"/>
        <v/>
      </c>
    </row>
    <row r="17" ht="15.9" customHeight="1" spans="1:6">
      <c r="A17" s="20" t="s">
        <v>700</v>
      </c>
      <c r="B17" s="256" t="s">
        <v>409</v>
      </c>
      <c r="C17" s="112">
        <f>'4-12商誉'!D28</f>
        <v>0</v>
      </c>
      <c r="D17" s="24">
        <f>'4-12商誉'!E28</f>
        <v>0</v>
      </c>
      <c r="E17" s="24">
        <f t="shared" si="0"/>
        <v>0</v>
      </c>
      <c r="F17" s="251" t="str">
        <f t="shared" si="1"/>
        <v/>
      </c>
    </row>
    <row r="18" ht="15.9" customHeight="1" spans="1:6">
      <c r="A18" s="20" t="s">
        <v>701</v>
      </c>
      <c r="B18" s="256" t="s">
        <v>410</v>
      </c>
      <c r="C18" s="112">
        <f>'4-13长期待摊费用'!F28</f>
        <v>0</v>
      </c>
      <c r="D18" s="112">
        <f>'4-13长期待摊费用'!H28</f>
        <v>0</v>
      </c>
      <c r="E18" s="24">
        <f t="shared" si="0"/>
        <v>0</v>
      </c>
      <c r="F18" s="251" t="str">
        <f t="shared" si="1"/>
        <v/>
      </c>
    </row>
    <row r="19" ht="15.9" customHeight="1" spans="1:6">
      <c r="A19" s="20" t="s">
        <v>702</v>
      </c>
      <c r="B19" s="256" t="s">
        <v>411</v>
      </c>
      <c r="C19" s="112">
        <f>'4-14递延所得税资产'!D28</f>
        <v>0</v>
      </c>
      <c r="D19" s="24">
        <f>'4-14递延所得税资产'!E28</f>
        <v>0</v>
      </c>
      <c r="E19" s="24">
        <f t="shared" si="0"/>
        <v>0</v>
      </c>
      <c r="F19" s="251" t="str">
        <f t="shared" si="1"/>
        <v/>
      </c>
    </row>
    <row r="20" ht="15.9" customHeight="1" spans="1:6">
      <c r="A20" s="20" t="s">
        <v>703</v>
      </c>
      <c r="B20" s="256" t="s">
        <v>412</v>
      </c>
      <c r="C20" s="112">
        <f>'4-15其他非流动资产'!D28</f>
        <v>0</v>
      </c>
      <c r="D20" s="24">
        <f>'4-15其他非流动资产'!E28</f>
        <v>0</v>
      </c>
      <c r="E20" s="24">
        <f t="shared" si="0"/>
        <v>0</v>
      </c>
      <c r="F20" s="251" t="str">
        <f t="shared" si="1"/>
        <v/>
      </c>
    </row>
    <row r="21" ht="15.9" customHeight="1" spans="1:6">
      <c r="A21" s="28"/>
      <c r="B21" s="111"/>
      <c r="C21" s="47"/>
      <c r="D21" s="27"/>
      <c r="E21" s="27"/>
      <c r="F21" s="116"/>
    </row>
    <row r="22" ht="15.9" customHeight="1" spans="1:6">
      <c r="A22" s="28"/>
      <c r="B22" s="111"/>
      <c r="C22" s="47"/>
      <c r="D22" s="27"/>
      <c r="E22" s="27"/>
      <c r="F22" s="116"/>
    </row>
    <row r="23" ht="15.9" customHeight="1" spans="1:6">
      <c r="A23" s="28"/>
      <c r="B23" s="111"/>
      <c r="C23" s="47"/>
      <c r="D23" s="27"/>
      <c r="E23" s="27"/>
      <c r="F23" s="116"/>
    </row>
    <row r="24" ht="15.9" customHeight="1" spans="1:6">
      <c r="A24" s="28"/>
      <c r="B24" s="111"/>
      <c r="C24" s="47"/>
      <c r="D24" s="27"/>
      <c r="E24" s="27"/>
      <c r="F24" s="116"/>
    </row>
    <row r="25" ht="15.9" customHeight="1" spans="1:6">
      <c r="A25" s="28"/>
      <c r="B25" s="111"/>
      <c r="C25" s="47"/>
      <c r="D25" s="27"/>
      <c r="E25" s="27"/>
      <c r="F25" s="116"/>
    </row>
    <row r="26" ht="15.9" customHeight="1" spans="1:6">
      <c r="A26" s="20"/>
      <c r="B26" s="118"/>
      <c r="C26" s="47"/>
      <c r="D26" s="27"/>
      <c r="E26" s="27"/>
      <c r="F26" s="116"/>
    </row>
    <row r="27" ht="15.9" customHeight="1" spans="1:6">
      <c r="A27" s="20"/>
      <c r="B27" s="118"/>
      <c r="C27" s="47"/>
      <c r="D27" s="27"/>
      <c r="E27" s="27"/>
      <c r="F27" s="116"/>
    </row>
    <row r="28" ht="15.9" customHeight="1" spans="1:6">
      <c r="A28" s="31" t="s">
        <v>471</v>
      </c>
      <c r="B28" s="32"/>
      <c r="C28" s="27">
        <f>SUM(C6:C20)</f>
        <v>2110647.98</v>
      </c>
      <c r="D28" s="27">
        <f>SUM(D6:D20)</f>
        <v>878125</v>
      </c>
      <c r="E28" s="27">
        <f>SUM(E6:E20)</f>
        <v>-1232522.98</v>
      </c>
      <c r="F28" s="251">
        <f>IF(OR(C28=0,C28=""),"",ROUND((E28)/C28*100,2))</f>
        <v>-58.4</v>
      </c>
    </row>
    <row r="29" s="13" customFormat="1" ht="15.9" customHeight="1" spans="1:5">
      <c r="A29" s="34" t="str">
        <f>CONCATENATE("被评估单位填表人：",基本情况!$D$9)</f>
        <v>被评估单位填表人：</v>
      </c>
      <c r="B29" s="35"/>
      <c r="C29" s="35"/>
      <c r="D29" s="35"/>
      <c r="E29" s="52" t="str">
        <f>CONCATENATE("资产评估专业人员：",基本情况!$B$14)</f>
        <v>资产评估专业人员：</v>
      </c>
    </row>
    <row r="30" s="13" customFormat="1" ht="15.9" customHeight="1" spans="1:1">
      <c r="A30" s="37" t="str">
        <f>基本情况!$A$7&amp;基本情况!$B$7</f>
        <v>填表日期：2024年9月13日</v>
      </c>
    </row>
  </sheetData>
  <mergeCells count="3">
    <mergeCell ref="A1:F1"/>
    <mergeCell ref="A2:F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6"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234" width="9" style="14" customWidth="1"/>
    <col min="235" max="16384" width="9" style="14"/>
  </cols>
  <sheetData>
    <row r="1" s="11" customFormat="1" ht="30" customHeight="1" spans="1:6">
      <c r="A1" s="15" t="s">
        <v>704</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7" t="s">
        <v>705</v>
      </c>
      <c r="F3" s="17"/>
    </row>
    <row r="4" customHeight="1" spans="1:6">
      <c r="A4" s="94" t="str">
        <f>基本情况!A6&amp;基本情况!B6</f>
        <v>被评估单位：海南省农垦五指山茶业集团股份有限公司定安农产品加工厂</v>
      </c>
      <c r="F4" s="19" t="s">
        <v>3</v>
      </c>
    </row>
    <row r="5" s="12" customFormat="1" ht="25" customHeight="1" spans="1:21">
      <c r="A5" s="20" t="s">
        <v>439</v>
      </c>
      <c r="B5" s="20" t="s">
        <v>440</v>
      </c>
      <c r="C5" s="20" t="s">
        <v>441</v>
      </c>
      <c r="D5" s="20" t="s">
        <v>442</v>
      </c>
      <c r="E5" s="86" t="s">
        <v>382</v>
      </c>
      <c r="F5" s="20" t="s">
        <v>444</v>
      </c>
      <c r="G5" s="21"/>
      <c r="H5" s="21"/>
      <c r="I5" s="21"/>
      <c r="J5" s="21"/>
      <c r="K5" s="21"/>
      <c r="L5" s="21"/>
      <c r="M5" s="21"/>
      <c r="N5" s="21"/>
      <c r="O5" s="21"/>
      <c r="P5" s="21"/>
      <c r="Q5" s="21"/>
      <c r="R5" s="21"/>
      <c r="S5" s="21"/>
      <c r="T5" s="21"/>
      <c r="U5" s="21"/>
    </row>
    <row r="6" ht="15.9" customHeight="1" spans="1:6">
      <c r="A6" s="20" t="s">
        <v>706</v>
      </c>
      <c r="B6" s="111" t="s">
        <v>707</v>
      </c>
      <c r="C6" s="47">
        <f>'4-1-1可出售-股票'!I28</f>
        <v>0</v>
      </c>
      <c r="D6" s="27">
        <f>'4-1-1可出售-股票'!J28</f>
        <v>0</v>
      </c>
      <c r="E6" s="27">
        <f>D6-C6</f>
        <v>0</v>
      </c>
      <c r="F6" s="251" t="str">
        <f>IF(OR(C6=0,C6=""),"",ROUND((E6)/C6*100,2))</f>
        <v/>
      </c>
    </row>
    <row r="7" ht="15.9" customHeight="1" spans="1:6">
      <c r="A7" s="20" t="s">
        <v>708</v>
      </c>
      <c r="B7" s="111" t="s">
        <v>709</v>
      </c>
      <c r="C7" s="47">
        <f>'4-1-2可出售-债券'!I28</f>
        <v>0</v>
      </c>
      <c r="D7" s="27">
        <f>'4-1-2可出售-债券'!J28</f>
        <v>0</v>
      </c>
      <c r="E7" s="27">
        <f>D7-C7</f>
        <v>0</v>
      </c>
      <c r="F7" s="251" t="str">
        <f>IF(OR(C7=0,C7=""),"",ROUND((E7)/C7*100,2))</f>
        <v/>
      </c>
    </row>
    <row r="8" ht="15.9" customHeight="1" spans="1:6">
      <c r="A8" s="20" t="s">
        <v>710</v>
      </c>
      <c r="B8" s="111" t="s">
        <v>711</v>
      </c>
      <c r="C8" s="47">
        <f>'4-1-3可出售-其他'!I28</f>
        <v>0</v>
      </c>
      <c r="D8" s="27">
        <f>'4-1-3可出售-其他'!J28</f>
        <v>0</v>
      </c>
      <c r="E8" s="27">
        <f>D8-C8</f>
        <v>0</v>
      </c>
      <c r="F8" s="251" t="str">
        <f>IF(OR(C8=0,C8=""),"",ROUND((E8)/C8*100,2))</f>
        <v/>
      </c>
    </row>
    <row r="9" ht="15.9" customHeight="1" spans="1:6">
      <c r="A9" s="28"/>
      <c r="B9" s="111"/>
      <c r="C9" s="47"/>
      <c r="D9" s="27"/>
      <c r="E9" s="27"/>
      <c r="F9" s="116"/>
    </row>
    <row r="10" ht="15.9" customHeight="1" spans="1:6">
      <c r="A10" s="28"/>
      <c r="B10" s="111"/>
      <c r="C10" s="47"/>
      <c r="D10" s="27"/>
      <c r="E10" s="27"/>
      <c r="F10" s="116"/>
    </row>
    <row r="11" ht="15.9" customHeight="1" spans="1:6">
      <c r="A11" s="28"/>
      <c r="B11" s="111"/>
      <c r="C11" s="47"/>
      <c r="D11" s="27"/>
      <c r="E11" s="27"/>
      <c r="F11" s="116"/>
    </row>
    <row r="12" ht="15.9" customHeight="1" spans="1:6">
      <c r="A12" s="28"/>
      <c r="B12" s="111"/>
      <c r="C12" s="47"/>
      <c r="D12" s="27"/>
      <c r="E12" s="27"/>
      <c r="F12" s="116"/>
    </row>
    <row r="13" ht="15.9" customHeight="1" spans="1:6">
      <c r="A13" s="28"/>
      <c r="B13" s="111"/>
      <c r="C13" s="47"/>
      <c r="D13" s="27"/>
      <c r="E13" s="27"/>
      <c r="F13" s="116"/>
    </row>
    <row r="14" ht="15.9" customHeight="1" spans="1:6">
      <c r="A14" s="28"/>
      <c r="B14" s="111"/>
      <c r="C14" s="47"/>
      <c r="D14" s="27"/>
      <c r="E14" s="27"/>
      <c r="F14" s="116"/>
    </row>
    <row r="15" ht="15.9" customHeight="1" spans="1:6">
      <c r="A15" s="28"/>
      <c r="B15" s="111"/>
      <c r="C15" s="47"/>
      <c r="D15" s="27"/>
      <c r="E15" s="27"/>
      <c r="F15" s="116"/>
    </row>
    <row r="16" ht="15.9" customHeight="1" spans="1:6">
      <c r="A16" s="28"/>
      <c r="B16" s="111"/>
      <c r="C16" s="47"/>
      <c r="D16" s="27"/>
      <c r="E16" s="27"/>
      <c r="F16" s="116"/>
    </row>
    <row r="17" ht="15.9" customHeight="1" spans="1:6">
      <c r="A17" s="28"/>
      <c r="B17" s="111"/>
      <c r="C17" s="47"/>
      <c r="D17" s="27"/>
      <c r="E17" s="27"/>
      <c r="F17" s="116"/>
    </row>
    <row r="18" ht="15.9" customHeight="1" spans="1:6">
      <c r="A18" s="28"/>
      <c r="B18" s="111"/>
      <c r="C18" s="47"/>
      <c r="D18" s="27"/>
      <c r="E18" s="27"/>
      <c r="F18" s="116"/>
    </row>
    <row r="19" ht="15.9" customHeight="1" spans="1:6">
      <c r="A19" s="28"/>
      <c r="B19" s="111"/>
      <c r="C19" s="47"/>
      <c r="D19" s="27"/>
      <c r="E19" s="27"/>
      <c r="F19" s="116"/>
    </row>
    <row r="20" ht="15.9" customHeight="1" spans="1:6">
      <c r="A20" s="28"/>
      <c r="B20" s="111"/>
      <c r="C20" s="47"/>
      <c r="D20" s="27"/>
      <c r="E20" s="27"/>
      <c r="F20" s="116"/>
    </row>
    <row r="21" ht="15.9" customHeight="1" spans="1:6">
      <c r="A21" s="28"/>
      <c r="B21" s="111"/>
      <c r="C21" s="47"/>
      <c r="D21" s="27"/>
      <c r="E21" s="27"/>
      <c r="F21" s="116"/>
    </row>
    <row r="22" ht="15.9" customHeight="1" spans="1:6">
      <c r="A22" s="28"/>
      <c r="B22" s="111"/>
      <c r="C22" s="47"/>
      <c r="D22" s="27"/>
      <c r="E22" s="27"/>
      <c r="F22" s="116"/>
    </row>
    <row r="23" ht="15.9" customHeight="1" spans="1:6">
      <c r="A23" s="28"/>
      <c r="B23" s="111"/>
      <c r="C23" s="47"/>
      <c r="D23" s="27"/>
      <c r="E23" s="27"/>
      <c r="F23" s="116"/>
    </row>
    <row r="24" ht="15.9" customHeight="1" spans="1:6">
      <c r="A24" s="28"/>
      <c r="B24" s="111"/>
      <c r="C24" s="47"/>
      <c r="D24" s="27"/>
      <c r="E24" s="27"/>
      <c r="F24" s="116"/>
    </row>
    <row r="25" ht="15.9" customHeight="1" spans="1:6">
      <c r="A25" s="28"/>
      <c r="B25" s="111"/>
      <c r="C25" s="47"/>
      <c r="D25" s="27"/>
      <c r="E25" s="27"/>
      <c r="F25" s="116"/>
    </row>
    <row r="26" ht="15.9" customHeight="1" spans="1:6">
      <c r="A26" s="28"/>
      <c r="B26" s="111"/>
      <c r="C26" s="47"/>
      <c r="D26" s="27"/>
      <c r="E26" s="27"/>
      <c r="F26" s="116"/>
    </row>
    <row r="27" ht="15.9" customHeight="1" spans="1:6">
      <c r="A27" s="28"/>
      <c r="B27" s="111"/>
      <c r="C27" s="47"/>
      <c r="D27" s="27"/>
      <c r="E27" s="27"/>
      <c r="F27" s="116"/>
    </row>
    <row r="28" ht="15.9" customHeight="1" spans="1:6">
      <c r="A28" s="86" t="s">
        <v>471</v>
      </c>
      <c r="B28" s="118"/>
      <c r="C28" s="47">
        <f>SUM(C6:C8)</f>
        <v>0</v>
      </c>
      <c r="D28" s="47">
        <f>SUM(D6:D8)</f>
        <v>0</v>
      </c>
      <c r="E28" s="47">
        <f>SUM(E6:E8)</f>
        <v>0</v>
      </c>
      <c r="F28" s="251"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CONCATENATE("资产评估专业人员：",基本情况!$B$11)</f>
        <v>资产评估专业人员：</v>
      </c>
    </row>
    <row r="30" s="13" customFormat="1" ht="15.9" customHeight="1" spans="1:1">
      <c r="A30" s="37" t="str">
        <f>基本情况!$A$7&amp;基本情况!$B$7</f>
        <v>填表日期：2024年9月13日</v>
      </c>
    </row>
  </sheetData>
  <mergeCells count="4">
    <mergeCell ref="A1:F1"/>
    <mergeCell ref="A2:F2"/>
    <mergeCell ref="E3:F3"/>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18.5833333333333" style="14" customWidth="1"/>
    <col min="3" max="4" width="9" style="14" customWidth="1"/>
    <col min="5" max="5" width="9.16666666666667" style="14" customWidth="1"/>
    <col min="6" max="7" width="6.58333333333333" style="14" customWidth="1"/>
    <col min="8" max="11" width="10.6666666666667" style="14" customWidth="1"/>
    <col min="12" max="12" width="9" style="14" customWidth="1"/>
    <col min="13" max="13" width="8.58333333333333" style="14" customWidth="1"/>
    <col min="14" max="16384" width="9" style="14"/>
  </cols>
  <sheetData>
    <row r="1" s="11" customFormat="1" ht="30" customHeight="1" spans="1:13">
      <c r="A1" s="15" t="s">
        <v>712</v>
      </c>
      <c r="B1" s="15"/>
      <c r="C1" s="15"/>
      <c r="D1" s="15"/>
      <c r="E1" s="15"/>
      <c r="F1" s="15"/>
      <c r="G1" s="15"/>
      <c r="H1" s="15"/>
      <c r="I1" s="15"/>
      <c r="J1" s="15"/>
      <c r="K1" s="15"/>
      <c r="L1" s="15"/>
      <c r="M1" s="15"/>
    </row>
    <row r="2" ht="14.5" customHeight="1" spans="1:13">
      <c r="A2" s="16" t="str">
        <f>基本情况!A4&amp;基本情况!B4</f>
        <v>评估基准日：2024年9月13日</v>
      </c>
      <c r="B2" s="16"/>
      <c r="C2" s="16"/>
      <c r="D2" s="16"/>
      <c r="E2" s="16"/>
      <c r="F2" s="16"/>
      <c r="G2" s="16"/>
      <c r="H2" s="16"/>
      <c r="I2" s="40"/>
      <c r="J2" s="40"/>
      <c r="K2" s="40"/>
      <c r="L2" s="40"/>
      <c r="M2" s="40"/>
    </row>
    <row r="3" customHeight="1" spans="1:13">
      <c r="A3" s="16"/>
      <c r="B3" s="16"/>
      <c r="C3" s="16"/>
      <c r="D3" s="16"/>
      <c r="E3" s="16"/>
      <c r="F3" s="16"/>
      <c r="G3" s="16"/>
      <c r="H3" s="16"/>
      <c r="I3" s="40"/>
      <c r="J3" s="40"/>
      <c r="K3" s="40"/>
      <c r="L3" s="40"/>
      <c r="M3" s="41" t="s">
        <v>713</v>
      </c>
    </row>
    <row r="4" customHeight="1" spans="1:13">
      <c r="A4" s="94" t="str">
        <f>基本情况!A6&amp;基本情况!B6</f>
        <v>被评估单位：海南省农垦五指山茶业集团股份有限公司定安农产品加工厂</v>
      </c>
      <c r="M4" s="42" t="s">
        <v>377</v>
      </c>
    </row>
    <row r="5" s="21" customFormat="1" ht="25" customHeight="1" spans="1:13">
      <c r="A5" s="28" t="s">
        <v>378</v>
      </c>
      <c r="B5" s="28" t="s">
        <v>505</v>
      </c>
      <c r="C5" s="28" t="s">
        <v>714</v>
      </c>
      <c r="D5" s="28" t="s">
        <v>715</v>
      </c>
      <c r="E5" s="28" t="s">
        <v>507</v>
      </c>
      <c r="F5" s="67" t="s">
        <v>716</v>
      </c>
      <c r="G5" s="67" t="s">
        <v>717</v>
      </c>
      <c r="H5" s="28" t="s">
        <v>718</v>
      </c>
      <c r="I5" s="101" t="s">
        <v>380</v>
      </c>
      <c r="J5" s="28" t="s">
        <v>381</v>
      </c>
      <c r="K5" s="28" t="s">
        <v>382</v>
      </c>
      <c r="L5" s="28" t="s">
        <v>383</v>
      </c>
      <c r="M5" s="28" t="s">
        <v>464</v>
      </c>
    </row>
    <row r="6" ht="15.9" customHeight="1" spans="1:13">
      <c r="A6" s="44">
        <v>1</v>
      </c>
      <c r="B6" s="45"/>
      <c r="C6" s="28"/>
      <c r="D6" s="28"/>
      <c r="E6" s="46"/>
      <c r="F6" s="102"/>
      <c r="G6" s="62"/>
      <c r="H6" s="27"/>
      <c r="I6" s="27"/>
      <c r="J6" s="27"/>
      <c r="K6" s="27">
        <f>J6-I6</f>
        <v>0</v>
      </c>
      <c r="L6" s="251" t="str">
        <f>IF(OR(I6=0,I6=""),"",ROUND((K6)/I6*100,2))</f>
        <v/>
      </c>
      <c r="M6" s="29"/>
    </row>
    <row r="7" ht="15.9" customHeight="1" spans="1:13">
      <c r="A7" s="44"/>
      <c r="B7" s="45"/>
      <c r="C7" s="28"/>
      <c r="D7" s="28"/>
      <c r="E7" s="46"/>
      <c r="F7" s="102"/>
      <c r="G7" s="62"/>
      <c r="H7" s="27"/>
      <c r="I7" s="27"/>
      <c r="J7" s="27"/>
      <c r="K7" s="27">
        <f t="shared" ref="K7:K25" si="0">J7-I7</f>
        <v>0</v>
      </c>
      <c r="L7" s="251" t="str">
        <f t="shared" ref="L7:L28" si="1">IF(OR(I7=0,I7=""),"",ROUND((K7)/I7*100,2))</f>
        <v/>
      </c>
      <c r="M7" s="29"/>
    </row>
    <row r="8" ht="15.9" customHeight="1" spans="1:13">
      <c r="A8" s="44"/>
      <c r="B8" s="45"/>
      <c r="C8" s="28"/>
      <c r="D8" s="28"/>
      <c r="E8" s="46"/>
      <c r="F8" s="102"/>
      <c r="G8" s="255"/>
      <c r="H8" s="27"/>
      <c r="I8" s="27"/>
      <c r="J8" s="27"/>
      <c r="K8" s="27">
        <f t="shared" si="0"/>
        <v>0</v>
      </c>
      <c r="L8" s="251" t="str">
        <f t="shared" si="1"/>
        <v/>
      </c>
      <c r="M8" s="29"/>
    </row>
    <row r="9" ht="15.9" customHeight="1" spans="1:13">
      <c r="A9" s="44"/>
      <c r="B9" s="45"/>
      <c r="C9" s="28"/>
      <c r="D9" s="28"/>
      <c r="E9" s="46"/>
      <c r="F9" s="102"/>
      <c r="G9" s="62"/>
      <c r="H9" s="27"/>
      <c r="I9" s="27"/>
      <c r="J9" s="27"/>
      <c r="K9" s="27">
        <f t="shared" si="0"/>
        <v>0</v>
      </c>
      <c r="L9" s="251" t="str">
        <f t="shared" si="1"/>
        <v/>
      </c>
      <c r="M9" s="29"/>
    </row>
    <row r="10" ht="15.9" customHeight="1" spans="1:13">
      <c r="A10" s="44"/>
      <c r="B10" s="45"/>
      <c r="C10" s="28"/>
      <c r="D10" s="28"/>
      <c r="E10" s="46"/>
      <c r="F10" s="102"/>
      <c r="G10" s="62"/>
      <c r="H10" s="27"/>
      <c r="I10" s="27"/>
      <c r="J10" s="27"/>
      <c r="K10" s="27">
        <f t="shared" si="0"/>
        <v>0</v>
      </c>
      <c r="L10" s="251" t="str">
        <f t="shared" si="1"/>
        <v/>
      </c>
      <c r="M10" s="29"/>
    </row>
    <row r="11" ht="15.9" customHeight="1" spans="1:13">
      <c r="A11" s="44"/>
      <c r="B11" s="45"/>
      <c r="C11" s="28"/>
      <c r="D11" s="28"/>
      <c r="E11" s="46"/>
      <c r="F11" s="102"/>
      <c r="G11" s="62"/>
      <c r="H11" s="27"/>
      <c r="I11" s="27"/>
      <c r="J11" s="27"/>
      <c r="K11" s="27">
        <f t="shared" si="0"/>
        <v>0</v>
      </c>
      <c r="L11" s="251" t="str">
        <f t="shared" si="1"/>
        <v/>
      </c>
      <c r="M11" s="29"/>
    </row>
    <row r="12" ht="15.9" customHeight="1" spans="1:13">
      <c r="A12" s="44"/>
      <c r="B12" s="45"/>
      <c r="C12" s="28"/>
      <c r="D12" s="28"/>
      <c r="E12" s="46"/>
      <c r="F12" s="102"/>
      <c r="G12" s="62"/>
      <c r="H12" s="27"/>
      <c r="I12" s="27"/>
      <c r="J12" s="27"/>
      <c r="K12" s="27">
        <f t="shared" si="0"/>
        <v>0</v>
      </c>
      <c r="L12" s="251" t="str">
        <f t="shared" si="1"/>
        <v/>
      </c>
      <c r="M12" s="29"/>
    </row>
    <row r="13" ht="15.9" customHeight="1" spans="1:13">
      <c r="A13" s="44"/>
      <c r="B13" s="45"/>
      <c r="C13" s="28"/>
      <c r="D13" s="28"/>
      <c r="E13" s="46"/>
      <c r="F13" s="102"/>
      <c r="G13" s="62"/>
      <c r="H13" s="27"/>
      <c r="I13" s="27"/>
      <c r="J13" s="27"/>
      <c r="K13" s="27">
        <f t="shared" si="0"/>
        <v>0</v>
      </c>
      <c r="L13" s="251" t="str">
        <f t="shared" si="1"/>
        <v/>
      </c>
      <c r="M13" s="29"/>
    </row>
    <row r="14" ht="15.9" customHeight="1" spans="1:13">
      <c r="A14" s="44"/>
      <c r="B14" s="45"/>
      <c r="C14" s="28"/>
      <c r="D14" s="28"/>
      <c r="E14" s="46"/>
      <c r="F14" s="102"/>
      <c r="G14" s="62"/>
      <c r="H14" s="27"/>
      <c r="I14" s="27"/>
      <c r="J14" s="27"/>
      <c r="K14" s="27">
        <f t="shared" si="0"/>
        <v>0</v>
      </c>
      <c r="L14" s="251" t="str">
        <f t="shared" si="1"/>
        <v/>
      </c>
      <c r="M14" s="29"/>
    </row>
    <row r="15" ht="15.9" customHeight="1" spans="1:13">
      <c r="A15" s="44"/>
      <c r="B15" s="45"/>
      <c r="C15" s="28"/>
      <c r="D15" s="28"/>
      <c r="E15" s="46"/>
      <c r="F15" s="102"/>
      <c r="G15" s="62"/>
      <c r="H15" s="27"/>
      <c r="I15" s="27"/>
      <c r="J15" s="27"/>
      <c r="K15" s="27">
        <f t="shared" si="0"/>
        <v>0</v>
      </c>
      <c r="L15" s="251" t="str">
        <f t="shared" si="1"/>
        <v/>
      </c>
      <c r="M15" s="29"/>
    </row>
    <row r="16" ht="15.9" customHeight="1" spans="1:13">
      <c r="A16" s="44"/>
      <c r="B16" s="45"/>
      <c r="C16" s="28"/>
      <c r="D16" s="28"/>
      <c r="E16" s="46"/>
      <c r="F16" s="102"/>
      <c r="G16" s="62"/>
      <c r="H16" s="27"/>
      <c r="I16" s="27"/>
      <c r="J16" s="27"/>
      <c r="K16" s="27">
        <f t="shared" si="0"/>
        <v>0</v>
      </c>
      <c r="L16" s="251" t="str">
        <f t="shared" si="1"/>
        <v/>
      </c>
      <c r="M16" s="29"/>
    </row>
    <row r="17" ht="15.9" customHeight="1" spans="1:13">
      <c r="A17" s="44"/>
      <c r="B17" s="45"/>
      <c r="C17" s="28"/>
      <c r="D17" s="28"/>
      <c r="E17" s="46"/>
      <c r="F17" s="102"/>
      <c r="G17" s="62"/>
      <c r="H17" s="27"/>
      <c r="I17" s="27"/>
      <c r="J17" s="27"/>
      <c r="K17" s="27">
        <f t="shared" si="0"/>
        <v>0</v>
      </c>
      <c r="L17" s="251" t="str">
        <f t="shared" si="1"/>
        <v/>
      </c>
      <c r="M17" s="29"/>
    </row>
    <row r="18" ht="15.9" customHeight="1" spans="1:13">
      <c r="A18" s="44"/>
      <c r="B18" s="45"/>
      <c r="C18" s="28"/>
      <c r="D18" s="28"/>
      <c r="E18" s="46"/>
      <c r="F18" s="102"/>
      <c r="G18" s="62"/>
      <c r="H18" s="27"/>
      <c r="I18" s="27"/>
      <c r="J18" s="27"/>
      <c r="K18" s="27">
        <f t="shared" si="0"/>
        <v>0</v>
      </c>
      <c r="L18" s="251" t="str">
        <f t="shared" si="1"/>
        <v/>
      </c>
      <c r="M18" s="29"/>
    </row>
    <row r="19" ht="15.9" customHeight="1" spans="1:13">
      <c r="A19" s="44"/>
      <c r="B19" s="45"/>
      <c r="C19" s="28"/>
      <c r="D19" s="28"/>
      <c r="E19" s="46"/>
      <c r="F19" s="102"/>
      <c r="G19" s="62"/>
      <c r="H19" s="27"/>
      <c r="I19" s="27"/>
      <c r="J19" s="27"/>
      <c r="K19" s="27">
        <f t="shared" si="0"/>
        <v>0</v>
      </c>
      <c r="L19" s="251" t="str">
        <f t="shared" si="1"/>
        <v/>
      </c>
      <c r="M19" s="29"/>
    </row>
    <row r="20" ht="15.9" customHeight="1" spans="1:13">
      <c r="A20" s="44"/>
      <c r="B20" s="45"/>
      <c r="C20" s="28"/>
      <c r="D20" s="28"/>
      <c r="E20" s="46"/>
      <c r="F20" s="102"/>
      <c r="G20" s="62"/>
      <c r="H20" s="27"/>
      <c r="I20" s="27"/>
      <c r="J20" s="27"/>
      <c r="K20" s="27">
        <f t="shared" si="0"/>
        <v>0</v>
      </c>
      <c r="L20" s="251" t="str">
        <f t="shared" si="1"/>
        <v/>
      </c>
      <c r="M20" s="29"/>
    </row>
    <row r="21" ht="15.9" customHeight="1" spans="1:13">
      <c r="A21" s="44"/>
      <c r="B21" s="45"/>
      <c r="C21" s="28"/>
      <c r="D21" s="28"/>
      <c r="E21" s="46"/>
      <c r="F21" s="102"/>
      <c r="G21" s="62"/>
      <c r="H21" s="27"/>
      <c r="I21" s="27"/>
      <c r="J21" s="27"/>
      <c r="K21" s="27">
        <f t="shared" si="0"/>
        <v>0</v>
      </c>
      <c r="L21" s="251" t="str">
        <f t="shared" si="1"/>
        <v/>
      </c>
      <c r="M21" s="29"/>
    </row>
    <row r="22" ht="15.9" customHeight="1" spans="1:13">
      <c r="A22" s="44"/>
      <c r="B22" s="45"/>
      <c r="C22" s="28"/>
      <c r="D22" s="28"/>
      <c r="E22" s="46"/>
      <c r="F22" s="102"/>
      <c r="G22" s="62"/>
      <c r="H22" s="27"/>
      <c r="I22" s="27"/>
      <c r="J22" s="27"/>
      <c r="K22" s="27">
        <f t="shared" si="0"/>
        <v>0</v>
      </c>
      <c r="L22" s="251" t="str">
        <f t="shared" si="1"/>
        <v/>
      </c>
      <c r="M22" s="29"/>
    </row>
    <row r="23" ht="15.9" customHeight="1" spans="1:13">
      <c r="A23" s="44"/>
      <c r="B23" s="45"/>
      <c r="C23" s="28"/>
      <c r="D23" s="28"/>
      <c r="E23" s="46"/>
      <c r="F23" s="102"/>
      <c r="G23" s="62"/>
      <c r="H23" s="27"/>
      <c r="I23" s="27"/>
      <c r="J23" s="27"/>
      <c r="K23" s="27">
        <f t="shared" si="0"/>
        <v>0</v>
      </c>
      <c r="L23" s="251" t="str">
        <f t="shared" si="1"/>
        <v/>
      </c>
      <c r="M23" s="29"/>
    </row>
    <row r="24" ht="15.9" customHeight="1" spans="1:13">
      <c r="A24" s="44"/>
      <c r="B24" s="45"/>
      <c r="C24" s="28"/>
      <c r="D24" s="28"/>
      <c r="E24" s="46"/>
      <c r="F24" s="102"/>
      <c r="G24" s="62"/>
      <c r="H24" s="27"/>
      <c r="I24" s="27"/>
      <c r="J24" s="27"/>
      <c r="K24" s="27">
        <f t="shared" si="0"/>
        <v>0</v>
      </c>
      <c r="L24" s="251" t="str">
        <f t="shared" si="1"/>
        <v/>
      </c>
      <c r="M24" s="29"/>
    </row>
    <row r="25" ht="15.9" customHeight="1" spans="1:13">
      <c r="A25" s="44"/>
      <c r="B25" s="45"/>
      <c r="C25" s="28"/>
      <c r="D25" s="28"/>
      <c r="E25" s="46"/>
      <c r="F25" s="102"/>
      <c r="G25" s="62"/>
      <c r="H25" s="27"/>
      <c r="I25" s="27"/>
      <c r="J25" s="27"/>
      <c r="K25" s="27">
        <f t="shared" si="0"/>
        <v>0</v>
      </c>
      <c r="L25" s="251" t="str">
        <f t="shared" si="1"/>
        <v/>
      </c>
      <c r="M25" s="29"/>
    </row>
    <row r="26" ht="15.9" customHeight="1" spans="1:13">
      <c r="A26" s="20" t="s">
        <v>471</v>
      </c>
      <c r="B26" s="20"/>
      <c r="C26" s="80"/>
      <c r="D26" s="80"/>
      <c r="E26" s="46"/>
      <c r="F26" s="102"/>
      <c r="G26" s="62" t="s">
        <v>461</v>
      </c>
      <c r="H26" s="51">
        <f>SUM(H6:H25)</f>
        <v>0</v>
      </c>
      <c r="I26" s="51">
        <f>SUM(I6:I25)</f>
        <v>0</v>
      </c>
      <c r="J26" s="51">
        <f>SUM(J6:J25)</f>
        <v>0</v>
      </c>
      <c r="K26" s="51">
        <f>SUM(K6:K25)</f>
        <v>0</v>
      </c>
      <c r="L26" s="251" t="str">
        <f t="shared" si="1"/>
        <v/>
      </c>
      <c r="M26" s="29"/>
    </row>
    <row r="27" ht="15.9" customHeight="1" spans="1:13">
      <c r="A27" s="20" t="s">
        <v>719</v>
      </c>
      <c r="B27" s="20"/>
      <c r="C27" s="80"/>
      <c r="D27" s="80"/>
      <c r="E27" s="46"/>
      <c r="F27" s="102"/>
      <c r="G27" s="62" t="s">
        <v>461</v>
      </c>
      <c r="H27" s="51"/>
      <c r="I27" s="51"/>
      <c r="J27" s="51"/>
      <c r="K27" s="51">
        <f>J27-I27</f>
        <v>0</v>
      </c>
      <c r="L27" s="251" t="str">
        <f t="shared" si="1"/>
        <v/>
      </c>
      <c r="M27" s="29"/>
    </row>
    <row r="28" ht="15.9" customHeight="1" spans="1:13">
      <c r="A28" s="28" t="s">
        <v>534</v>
      </c>
      <c r="B28" s="28"/>
      <c r="C28" s="28"/>
      <c r="D28" s="28"/>
      <c r="E28" s="46"/>
      <c r="F28" s="102"/>
      <c r="G28" s="62" t="s">
        <v>461</v>
      </c>
      <c r="H28" s="51">
        <f>H26-H27</f>
        <v>0</v>
      </c>
      <c r="I28" s="51">
        <f>I26-I27</f>
        <v>0</v>
      </c>
      <c r="J28" s="51">
        <f>J26-J27</f>
        <v>0</v>
      </c>
      <c r="K28" s="51">
        <f>K26-K27</f>
        <v>0</v>
      </c>
      <c r="L28" s="251" t="str">
        <f t="shared" si="1"/>
        <v/>
      </c>
      <c r="M28" s="29"/>
    </row>
    <row r="29" s="13" customFormat="1" ht="15.9" customHeight="1" spans="1:11">
      <c r="A29" s="34" t="str">
        <f>CONCATENATE("被评估单位填表人：",基本情况!$D$9)</f>
        <v>被评估单位填表人：</v>
      </c>
      <c r="B29" s="35"/>
      <c r="C29" s="35"/>
      <c r="D29" s="35"/>
      <c r="E29" s="35"/>
      <c r="G29" s="65"/>
      <c r="H29" s="48"/>
      <c r="I29" s="48"/>
      <c r="J29" s="145" t="str">
        <f>CONCATENATE("资产评估专业人员：",基本情况!$B$11)</f>
        <v>资产评估专业人员：</v>
      </c>
      <c r="K29" s="48"/>
    </row>
    <row r="30" s="13" customFormat="1" ht="15.9" customHeight="1" spans="1:1">
      <c r="A30" s="37" t="str">
        <f>基本情况!$A$7&amp;基本情况!$B$7</f>
        <v>填表日期：2024年9月13日</v>
      </c>
    </row>
    <row r="31" customHeight="1" spans="1:12">
      <c r="A31" s="55"/>
      <c r="B31" s="55"/>
      <c r="C31" s="55"/>
      <c r="D31" s="55"/>
      <c r="E31" s="55"/>
      <c r="F31" s="55"/>
      <c r="G31" s="55"/>
      <c r="H31" s="55"/>
      <c r="I31" s="55"/>
      <c r="J31" s="55"/>
      <c r="K31" s="55"/>
      <c r="L31" s="55"/>
    </row>
    <row r="32" customHeight="1" spans="1:12">
      <c r="A32" s="55"/>
      <c r="B32" s="55"/>
      <c r="C32" s="55"/>
      <c r="D32" s="55"/>
      <c r="E32" s="55"/>
      <c r="F32" s="55"/>
      <c r="G32" s="55"/>
      <c r="H32" s="55"/>
      <c r="I32" s="55"/>
      <c r="J32" s="55"/>
      <c r="K32" s="55"/>
      <c r="L32" s="55"/>
    </row>
  </sheetData>
  <mergeCells count="5">
    <mergeCell ref="A1:M1"/>
    <mergeCell ref="A2:M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zoomScale="90" zoomScaleNormal="90" topLeftCell="A10" workbookViewId="0">
      <selection activeCell="A1" sqref="A1:P1"/>
    </sheetView>
  </sheetViews>
  <sheetFormatPr defaultColWidth="9" defaultRowHeight="15.75" customHeight="1"/>
  <cols>
    <col min="1" max="1" width="5.66666666666667" style="14" customWidth="1"/>
    <col min="2" max="2" width="17.1666666666667" style="14" customWidth="1"/>
    <col min="3" max="4" width="8.16666666666667" style="14" customWidth="1"/>
    <col min="5" max="6" width="9.16666666666667" style="14" customWidth="1"/>
    <col min="7" max="7" width="9.33333333333333" style="14" customWidth="1"/>
    <col min="8" max="11" width="10.6666666666667" style="14" customWidth="1"/>
    <col min="12" max="12" width="8.58333333333333" style="14" customWidth="1"/>
    <col min="13" max="13" width="7.58333333333333" style="14" customWidth="1"/>
    <col min="14" max="16384" width="9" style="14"/>
  </cols>
  <sheetData>
    <row r="1" s="11" customFormat="1" ht="30" customHeight="1" spans="1:13">
      <c r="A1" s="15" t="s">
        <v>720</v>
      </c>
      <c r="B1" s="15"/>
      <c r="C1" s="15"/>
      <c r="D1" s="15"/>
      <c r="E1" s="15"/>
      <c r="F1" s="15"/>
      <c r="G1" s="15"/>
      <c r="H1" s="15"/>
      <c r="I1" s="15"/>
      <c r="J1" s="15"/>
      <c r="K1" s="15"/>
      <c r="L1" s="15"/>
      <c r="M1" s="15"/>
    </row>
    <row r="2" ht="14.5" customHeight="1" spans="1:14">
      <c r="A2" s="16" t="str">
        <f>基本情况!A4&amp;基本情况!B4</f>
        <v>评估基准日：2024年9月13日</v>
      </c>
      <c r="B2" s="16"/>
      <c r="C2" s="16"/>
      <c r="D2" s="16"/>
      <c r="E2" s="16"/>
      <c r="F2" s="16"/>
      <c r="G2" s="16"/>
      <c r="H2" s="16"/>
      <c r="I2" s="16"/>
      <c r="J2" s="40"/>
      <c r="K2" s="40"/>
      <c r="L2" s="40"/>
      <c r="M2" s="40"/>
      <c r="N2" s="40"/>
    </row>
    <row r="3" customHeight="1" spans="1:14">
      <c r="A3" s="16"/>
      <c r="B3" s="16"/>
      <c r="C3" s="16"/>
      <c r="D3" s="16"/>
      <c r="E3" s="16"/>
      <c r="F3" s="16"/>
      <c r="G3" s="16"/>
      <c r="H3" s="16"/>
      <c r="I3" s="16"/>
      <c r="J3" s="40"/>
      <c r="K3" s="40"/>
      <c r="L3" s="40"/>
      <c r="M3" s="41" t="s">
        <v>721</v>
      </c>
      <c r="N3" s="40"/>
    </row>
    <row r="4" customHeight="1" spans="1:13">
      <c r="A4" s="94" t="str">
        <f>基本情况!A6&amp;基本情况!B6</f>
        <v>被评估单位：海南省农垦五指山茶业集团股份有限公司定安农产品加工厂</v>
      </c>
      <c r="M4" s="42" t="s">
        <v>377</v>
      </c>
    </row>
    <row r="5" s="21" customFormat="1" ht="25" customHeight="1" spans="1:13">
      <c r="A5" s="28" t="s">
        <v>378</v>
      </c>
      <c r="B5" s="28" t="s">
        <v>505</v>
      </c>
      <c r="C5" s="28" t="s">
        <v>722</v>
      </c>
      <c r="D5" s="28" t="s">
        <v>723</v>
      </c>
      <c r="E5" s="28" t="s">
        <v>514</v>
      </c>
      <c r="F5" s="28" t="s">
        <v>724</v>
      </c>
      <c r="G5" s="101" t="s">
        <v>532</v>
      </c>
      <c r="H5" s="28" t="s">
        <v>725</v>
      </c>
      <c r="I5" s="101" t="s">
        <v>380</v>
      </c>
      <c r="J5" s="28" t="s">
        <v>381</v>
      </c>
      <c r="K5" s="28" t="s">
        <v>382</v>
      </c>
      <c r="L5" s="28" t="s">
        <v>383</v>
      </c>
      <c r="M5" s="28" t="s">
        <v>464</v>
      </c>
    </row>
    <row r="6" ht="15.9" customHeight="1" spans="1:13">
      <c r="A6" s="44">
        <v>1</v>
      </c>
      <c r="B6" s="45"/>
      <c r="C6" s="28"/>
      <c r="D6" s="28"/>
      <c r="E6" s="46"/>
      <c r="F6" s="46"/>
      <c r="G6" s="62"/>
      <c r="H6" s="80"/>
      <c r="I6" s="27"/>
      <c r="J6" s="27"/>
      <c r="K6" s="27">
        <f>J6-I6</f>
        <v>0</v>
      </c>
      <c r="L6" s="251" t="str">
        <f>IF(OR(I6=0,I6=""),"",ROUND((K6)/I6*100,2))</f>
        <v/>
      </c>
      <c r="M6" s="29"/>
    </row>
    <row r="7" ht="15.9" customHeight="1" spans="1:13">
      <c r="A7" s="44"/>
      <c r="B7" s="45"/>
      <c r="C7" s="28"/>
      <c r="D7" s="28"/>
      <c r="E7" s="46"/>
      <c r="F7" s="46"/>
      <c r="G7" s="62"/>
      <c r="H7" s="80"/>
      <c r="I7" s="27"/>
      <c r="J7" s="27"/>
      <c r="K7" s="27">
        <f t="shared" ref="K7:K25" si="0">J7-I7</f>
        <v>0</v>
      </c>
      <c r="L7" s="251" t="str">
        <f t="shared" ref="L7:L28" si="1">IF(OR(I7=0,I7=""),"",ROUND((K7)/I7*100,2))</f>
        <v/>
      </c>
      <c r="M7" s="29"/>
    </row>
    <row r="8" ht="15.9" customHeight="1" spans="1:13">
      <c r="A8" s="44"/>
      <c r="B8" s="45"/>
      <c r="C8" s="28"/>
      <c r="D8" s="28"/>
      <c r="E8" s="46"/>
      <c r="F8" s="46"/>
      <c r="G8" s="62"/>
      <c r="H8" s="80"/>
      <c r="I8" s="27"/>
      <c r="J8" s="27"/>
      <c r="K8" s="27">
        <f t="shared" si="0"/>
        <v>0</v>
      </c>
      <c r="L8" s="251" t="str">
        <f t="shared" si="1"/>
        <v/>
      </c>
      <c r="M8" s="29"/>
    </row>
    <row r="9" ht="15.9" customHeight="1" spans="1:13">
      <c r="A9" s="44"/>
      <c r="B9" s="45"/>
      <c r="C9" s="28"/>
      <c r="D9" s="28"/>
      <c r="E9" s="46"/>
      <c r="F9" s="46"/>
      <c r="G9" s="62"/>
      <c r="H9" s="80"/>
      <c r="I9" s="27"/>
      <c r="J9" s="27"/>
      <c r="K9" s="27">
        <f t="shared" si="0"/>
        <v>0</v>
      </c>
      <c r="L9" s="251" t="str">
        <f t="shared" si="1"/>
        <v/>
      </c>
      <c r="M9" s="29"/>
    </row>
    <row r="10" ht="15.9" customHeight="1" spans="1:13">
      <c r="A10" s="44"/>
      <c r="B10" s="45"/>
      <c r="C10" s="28"/>
      <c r="D10" s="28"/>
      <c r="E10" s="46"/>
      <c r="F10" s="46"/>
      <c r="G10" s="62"/>
      <c r="H10" s="80"/>
      <c r="I10" s="27"/>
      <c r="J10" s="27"/>
      <c r="K10" s="27">
        <f t="shared" si="0"/>
        <v>0</v>
      </c>
      <c r="L10" s="251" t="str">
        <f t="shared" si="1"/>
        <v/>
      </c>
      <c r="M10" s="29"/>
    </row>
    <row r="11" ht="15.9" customHeight="1" spans="1:13">
      <c r="A11" s="44"/>
      <c r="B11" s="45"/>
      <c r="C11" s="28"/>
      <c r="D11" s="28"/>
      <c r="E11" s="46"/>
      <c r="F11" s="46"/>
      <c r="G11" s="62"/>
      <c r="H11" s="80"/>
      <c r="I11" s="27"/>
      <c r="J11" s="27"/>
      <c r="K11" s="27">
        <f t="shared" si="0"/>
        <v>0</v>
      </c>
      <c r="L11" s="251" t="str">
        <f t="shared" si="1"/>
        <v/>
      </c>
      <c r="M11" s="29"/>
    </row>
    <row r="12" ht="15.9" customHeight="1" spans="1:13">
      <c r="A12" s="44"/>
      <c r="B12" s="45"/>
      <c r="C12" s="28"/>
      <c r="D12" s="28"/>
      <c r="E12" s="46"/>
      <c r="F12" s="46"/>
      <c r="G12" s="62"/>
      <c r="H12" s="80"/>
      <c r="I12" s="27"/>
      <c r="J12" s="27"/>
      <c r="K12" s="27">
        <f t="shared" si="0"/>
        <v>0</v>
      </c>
      <c r="L12" s="251" t="str">
        <f t="shared" si="1"/>
        <v/>
      </c>
      <c r="M12" s="29"/>
    </row>
    <row r="13" ht="15.9" customHeight="1" spans="1:13">
      <c r="A13" s="44"/>
      <c r="B13" s="45"/>
      <c r="C13" s="28"/>
      <c r="D13" s="28"/>
      <c r="E13" s="46"/>
      <c r="F13" s="46"/>
      <c r="G13" s="62"/>
      <c r="H13" s="80"/>
      <c r="I13" s="27"/>
      <c r="J13" s="27"/>
      <c r="K13" s="27">
        <f t="shared" si="0"/>
        <v>0</v>
      </c>
      <c r="L13" s="251" t="str">
        <f t="shared" si="1"/>
        <v/>
      </c>
      <c r="M13" s="29"/>
    </row>
    <row r="14" ht="15.9" customHeight="1" spans="1:13">
      <c r="A14" s="44"/>
      <c r="B14" s="45"/>
      <c r="C14" s="28"/>
      <c r="D14" s="28"/>
      <c r="E14" s="46"/>
      <c r="F14" s="46"/>
      <c r="G14" s="62"/>
      <c r="H14" s="80"/>
      <c r="I14" s="27"/>
      <c r="J14" s="27"/>
      <c r="K14" s="27">
        <f t="shared" si="0"/>
        <v>0</v>
      </c>
      <c r="L14" s="251" t="str">
        <f t="shared" si="1"/>
        <v/>
      </c>
      <c r="M14" s="29"/>
    </row>
    <row r="15" ht="15.9" customHeight="1" spans="1:13">
      <c r="A15" s="44"/>
      <c r="B15" s="45"/>
      <c r="C15" s="28"/>
      <c r="D15" s="28"/>
      <c r="E15" s="46"/>
      <c r="F15" s="46"/>
      <c r="G15" s="62"/>
      <c r="H15" s="80"/>
      <c r="I15" s="27"/>
      <c r="J15" s="27"/>
      <c r="K15" s="27">
        <f t="shared" si="0"/>
        <v>0</v>
      </c>
      <c r="L15" s="251" t="str">
        <f t="shared" si="1"/>
        <v/>
      </c>
      <c r="M15" s="29"/>
    </row>
    <row r="16" ht="15.9" customHeight="1" spans="1:13">
      <c r="A16" s="44"/>
      <c r="B16" s="45"/>
      <c r="C16" s="28"/>
      <c r="D16" s="28"/>
      <c r="E16" s="46"/>
      <c r="F16" s="46"/>
      <c r="G16" s="62"/>
      <c r="H16" s="80"/>
      <c r="I16" s="27"/>
      <c r="J16" s="27"/>
      <c r="K16" s="27">
        <f t="shared" si="0"/>
        <v>0</v>
      </c>
      <c r="L16" s="251" t="str">
        <f t="shared" si="1"/>
        <v/>
      </c>
      <c r="M16" s="29"/>
    </row>
    <row r="17" ht="15.9" customHeight="1" spans="1:13">
      <c r="A17" s="44"/>
      <c r="B17" s="45"/>
      <c r="C17" s="28"/>
      <c r="D17" s="28"/>
      <c r="E17" s="46"/>
      <c r="F17" s="46"/>
      <c r="G17" s="62"/>
      <c r="H17" s="80"/>
      <c r="I17" s="27"/>
      <c r="J17" s="27"/>
      <c r="K17" s="27">
        <f t="shared" si="0"/>
        <v>0</v>
      </c>
      <c r="L17" s="251" t="str">
        <f t="shared" si="1"/>
        <v/>
      </c>
      <c r="M17" s="29"/>
    </row>
    <row r="18" ht="15.9" customHeight="1" spans="1:13">
      <c r="A18" s="44"/>
      <c r="B18" s="45"/>
      <c r="C18" s="28"/>
      <c r="D18" s="28"/>
      <c r="E18" s="46"/>
      <c r="F18" s="46"/>
      <c r="G18" s="62"/>
      <c r="H18" s="80"/>
      <c r="I18" s="27"/>
      <c r="J18" s="27"/>
      <c r="K18" s="27">
        <f t="shared" si="0"/>
        <v>0</v>
      </c>
      <c r="L18" s="251" t="str">
        <f t="shared" si="1"/>
        <v/>
      </c>
      <c r="M18" s="29"/>
    </row>
    <row r="19" ht="15.9" customHeight="1" spans="1:13">
      <c r="A19" s="44"/>
      <c r="B19" s="45"/>
      <c r="C19" s="28"/>
      <c r="D19" s="28"/>
      <c r="E19" s="46"/>
      <c r="F19" s="46"/>
      <c r="G19" s="62"/>
      <c r="H19" s="80"/>
      <c r="I19" s="27"/>
      <c r="J19" s="27"/>
      <c r="K19" s="27">
        <f t="shared" si="0"/>
        <v>0</v>
      </c>
      <c r="L19" s="251" t="str">
        <f t="shared" si="1"/>
        <v/>
      </c>
      <c r="M19" s="29"/>
    </row>
    <row r="20" ht="15.9" customHeight="1" spans="1:13">
      <c r="A20" s="44"/>
      <c r="B20" s="45"/>
      <c r="C20" s="28"/>
      <c r="D20" s="28"/>
      <c r="E20" s="46"/>
      <c r="F20" s="46"/>
      <c r="G20" s="62"/>
      <c r="H20" s="80"/>
      <c r="I20" s="27"/>
      <c r="J20" s="27"/>
      <c r="K20" s="27">
        <f t="shared" si="0"/>
        <v>0</v>
      </c>
      <c r="L20" s="251" t="str">
        <f t="shared" si="1"/>
        <v/>
      </c>
      <c r="M20" s="29"/>
    </row>
    <row r="21" ht="15.9" customHeight="1" spans="1:13">
      <c r="A21" s="44"/>
      <c r="B21" s="45"/>
      <c r="C21" s="28"/>
      <c r="D21" s="28"/>
      <c r="E21" s="46"/>
      <c r="F21" s="46"/>
      <c r="G21" s="62"/>
      <c r="H21" s="80"/>
      <c r="I21" s="27"/>
      <c r="J21" s="27"/>
      <c r="K21" s="27">
        <f t="shared" si="0"/>
        <v>0</v>
      </c>
      <c r="L21" s="251" t="str">
        <f t="shared" si="1"/>
        <v/>
      </c>
      <c r="M21" s="29"/>
    </row>
    <row r="22" ht="15.9" customHeight="1" spans="1:13">
      <c r="A22" s="44"/>
      <c r="B22" s="45"/>
      <c r="C22" s="28"/>
      <c r="D22" s="28"/>
      <c r="E22" s="46"/>
      <c r="F22" s="46"/>
      <c r="G22" s="62"/>
      <c r="H22" s="80"/>
      <c r="I22" s="27"/>
      <c r="J22" s="27"/>
      <c r="K22" s="27">
        <f t="shared" si="0"/>
        <v>0</v>
      </c>
      <c r="L22" s="251" t="str">
        <f t="shared" si="1"/>
        <v/>
      </c>
      <c r="M22" s="29"/>
    </row>
    <row r="23" ht="15.9" customHeight="1" spans="1:13">
      <c r="A23" s="44"/>
      <c r="B23" s="45"/>
      <c r="C23" s="28"/>
      <c r="D23" s="28"/>
      <c r="E23" s="46"/>
      <c r="F23" s="46"/>
      <c r="G23" s="62"/>
      <c r="H23" s="80"/>
      <c r="I23" s="27"/>
      <c r="J23" s="27"/>
      <c r="K23" s="27">
        <f t="shared" si="0"/>
        <v>0</v>
      </c>
      <c r="L23" s="251" t="str">
        <f t="shared" si="1"/>
        <v/>
      </c>
      <c r="M23" s="29"/>
    </row>
    <row r="24" ht="15.9" customHeight="1" spans="1:13">
      <c r="A24" s="44"/>
      <c r="B24" s="45"/>
      <c r="C24" s="28"/>
      <c r="D24" s="28"/>
      <c r="E24" s="46"/>
      <c r="F24" s="46"/>
      <c r="G24" s="62"/>
      <c r="H24" s="80"/>
      <c r="I24" s="27"/>
      <c r="J24" s="27"/>
      <c r="K24" s="27">
        <f t="shared" si="0"/>
        <v>0</v>
      </c>
      <c r="L24" s="251" t="str">
        <f t="shared" si="1"/>
        <v/>
      </c>
      <c r="M24" s="29"/>
    </row>
    <row r="25" ht="15.9" customHeight="1" spans="1:13">
      <c r="A25" s="44"/>
      <c r="B25" s="45"/>
      <c r="C25" s="28"/>
      <c r="D25" s="28"/>
      <c r="E25" s="46"/>
      <c r="F25" s="46"/>
      <c r="G25" s="62"/>
      <c r="H25" s="80"/>
      <c r="I25" s="27"/>
      <c r="J25" s="27"/>
      <c r="K25" s="27">
        <f t="shared" si="0"/>
        <v>0</v>
      </c>
      <c r="L25" s="251" t="str">
        <f t="shared" si="1"/>
        <v/>
      </c>
      <c r="M25" s="29"/>
    </row>
    <row r="26" ht="15.9" customHeight="1" spans="1:13">
      <c r="A26" s="86" t="s">
        <v>471</v>
      </c>
      <c r="B26" s="118"/>
      <c r="C26" s="253"/>
      <c r="D26" s="253"/>
      <c r="E26" s="46"/>
      <c r="F26" s="46"/>
      <c r="G26" s="254" t="s">
        <v>461</v>
      </c>
      <c r="H26" s="51">
        <f>SUM(H6:H25)</f>
        <v>0</v>
      </c>
      <c r="I26" s="51">
        <f>SUM(I6:I25)</f>
        <v>0</v>
      </c>
      <c r="J26" s="51">
        <f>SUM(J6:J25)</f>
        <v>0</v>
      </c>
      <c r="K26" s="51">
        <f>SUM(K6:K25)</f>
        <v>0</v>
      </c>
      <c r="L26" s="251" t="str">
        <f t="shared" si="1"/>
        <v/>
      </c>
      <c r="M26" s="29"/>
    </row>
    <row r="27" ht="15.9" customHeight="1" spans="1:13">
      <c r="A27" s="86" t="s">
        <v>719</v>
      </c>
      <c r="B27" s="118"/>
      <c r="C27" s="253"/>
      <c r="D27" s="253"/>
      <c r="E27" s="46"/>
      <c r="F27" s="46"/>
      <c r="G27" s="254" t="s">
        <v>461</v>
      </c>
      <c r="H27" s="51"/>
      <c r="I27" s="51"/>
      <c r="J27" s="51"/>
      <c r="K27" s="51">
        <f>J27-I27</f>
        <v>0</v>
      </c>
      <c r="L27" s="251" t="str">
        <f t="shared" si="1"/>
        <v/>
      </c>
      <c r="M27" s="29"/>
    </row>
    <row r="28" ht="15.9" customHeight="1" spans="1:13">
      <c r="A28" s="86" t="s">
        <v>534</v>
      </c>
      <c r="B28" s="118"/>
      <c r="C28" s="253"/>
      <c r="D28" s="253"/>
      <c r="E28" s="46"/>
      <c r="F28" s="46"/>
      <c r="G28" s="254" t="s">
        <v>461</v>
      </c>
      <c r="H28" s="51">
        <f>H26-H27</f>
        <v>0</v>
      </c>
      <c r="I28" s="51">
        <f>I26-I27</f>
        <v>0</v>
      </c>
      <c r="J28" s="51">
        <f>J26-J27</f>
        <v>0</v>
      </c>
      <c r="K28" s="51">
        <f>K26-K27</f>
        <v>0</v>
      </c>
      <c r="L28" s="251" t="str">
        <f t="shared" si="1"/>
        <v/>
      </c>
      <c r="M28" s="29"/>
    </row>
    <row r="29" s="13" customFormat="1" ht="15.9" customHeight="1" spans="1:11">
      <c r="A29" s="34" t="str">
        <f>CONCATENATE("被评估单位填表人：",基本情况!$D$9)</f>
        <v>被评估单位填表人：</v>
      </c>
      <c r="B29" s="35"/>
      <c r="C29" s="35"/>
      <c r="D29" s="35"/>
      <c r="E29" s="35"/>
      <c r="G29" s="65"/>
      <c r="H29" s="48"/>
      <c r="I29" s="66" t="str">
        <f>CONCATENATE("资产评估专业人员：",基本情况!$B$11)</f>
        <v>资产评估专业人员：</v>
      </c>
      <c r="J29" s="48"/>
      <c r="K29" s="48"/>
    </row>
    <row r="30" s="13" customFormat="1" ht="15.9" customHeight="1" spans="1:1">
      <c r="A30" s="37" t="str">
        <f>基本情况!$A$7&amp;基本情况!$B$7</f>
        <v>填表日期：2024年9月13日</v>
      </c>
    </row>
  </sheetData>
  <mergeCells count="5">
    <mergeCell ref="A1:M1"/>
    <mergeCell ref="A2:M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zoomScale="90" zoomScaleNormal="90" topLeftCell="A10" workbookViewId="0">
      <selection activeCell="A1" sqref="A1:P1"/>
    </sheetView>
  </sheetViews>
  <sheetFormatPr defaultColWidth="9" defaultRowHeight="15.75" customHeight="1"/>
  <cols>
    <col min="1" max="1" width="5.66666666666667" style="14" customWidth="1"/>
    <col min="2" max="2" width="16.6666666666667" style="14" customWidth="1"/>
    <col min="3" max="4" width="8.66666666666667" style="14" customWidth="1"/>
    <col min="5" max="5" width="9.16666666666667" style="14" customWidth="1"/>
    <col min="6" max="7" width="6.58333333333333" style="14" customWidth="1"/>
    <col min="8" max="11" width="10.6666666666667" style="14" customWidth="1"/>
    <col min="12" max="12" width="8.58333333333333" style="14" customWidth="1"/>
    <col min="13" max="16384" width="9" style="14"/>
  </cols>
  <sheetData>
    <row r="1" s="11" customFormat="1" ht="30" customHeight="1" spans="1:13">
      <c r="A1" s="15" t="s">
        <v>726</v>
      </c>
      <c r="B1" s="15"/>
      <c r="C1" s="15"/>
      <c r="D1" s="15"/>
      <c r="E1" s="15"/>
      <c r="F1" s="15"/>
      <c r="G1" s="15"/>
      <c r="H1" s="15"/>
      <c r="I1" s="15"/>
      <c r="J1" s="15"/>
      <c r="K1" s="15"/>
      <c r="L1" s="15"/>
      <c r="M1" s="15"/>
    </row>
    <row r="2" ht="14.5" customHeight="1" spans="1:13">
      <c r="A2" s="16" t="str">
        <f>基本情况!A4&amp;基本情况!B4</f>
        <v>评估基准日：2024年9月13日</v>
      </c>
      <c r="B2" s="16"/>
      <c r="C2" s="16"/>
      <c r="D2" s="16"/>
      <c r="E2" s="16"/>
      <c r="F2" s="16"/>
      <c r="G2" s="16"/>
      <c r="H2" s="16"/>
      <c r="I2" s="40"/>
      <c r="J2" s="40"/>
      <c r="K2" s="40"/>
      <c r="L2" s="40"/>
      <c r="M2" s="40"/>
    </row>
    <row r="3" customHeight="1" spans="1:13">
      <c r="A3" s="16"/>
      <c r="B3" s="16"/>
      <c r="C3" s="16"/>
      <c r="D3" s="16"/>
      <c r="E3" s="16"/>
      <c r="F3" s="16"/>
      <c r="G3" s="16"/>
      <c r="H3" s="16"/>
      <c r="I3" s="40"/>
      <c r="J3" s="40"/>
      <c r="K3" s="40"/>
      <c r="L3" s="40"/>
      <c r="M3" s="41" t="s">
        <v>727</v>
      </c>
    </row>
    <row r="4" customHeight="1" spans="1:13">
      <c r="A4" s="94" t="str">
        <f>基本情况!A6&amp;基本情况!B6</f>
        <v>被评估单位：海南省农垦五指山茶业集团股份有限公司定安农产品加工厂</v>
      </c>
      <c r="M4" s="42" t="s">
        <v>377</v>
      </c>
    </row>
    <row r="5" s="21" customFormat="1" ht="25" customHeight="1" spans="1:13">
      <c r="A5" s="28" t="s">
        <v>378</v>
      </c>
      <c r="B5" s="28" t="s">
        <v>505</v>
      </c>
      <c r="C5" s="67" t="s">
        <v>728</v>
      </c>
      <c r="D5" s="67" t="s">
        <v>729</v>
      </c>
      <c r="E5" s="28" t="s">
        <v>507</v>
      </c>
      <c r="F5" s="67" t="s">
        <v>730</v>
      </c>
      <c r="G5" s="67" t="s">
        <v>717</v>
      </c>
      <c r="H5" s="101" t="s">
        <v>509</v>
      </c>
      <c r="I5" s="101" t="s">
        <v>380</v>
      </c>
      <c r="J5" s="28" t="s">
        <v>381</v>
      </c>
      <c r="K5" s="28" t="s">
        <v>382</v>
      </c>
      <c r="L5" s="28" t="s">
        <v>383</v>
      </c>
      <c r="M5" s="28" t="s">
        <v>464</v>
      </c>
    </row>
    <row r="6" ht="15.9" customHeight="1" spans="1:13">
      <c r="A6" s="44">
        <v>1</v>
      </c>
      <c r="B6" s="45"/>
      <c r="C6" s="28"/>
      <c r="D6" s="28"/>
      <c r="E6" s="46"/>
      <c r="F6" s="102"/>
      <c r="G6" s="62"/>
      <c r="H6" s="27"/>
      <c r="I6" s="27"/>
      <c r="J6" s="27"/>
      <c r="K6" s="27">
        <f>J6-I6</f>
        <v>0</v>
      </c>
      <c r="L6" s="251" t="str">
        <f>IF(OR(I6=0,I6=""),"",ROUND((K6)/I6*100,2))</f>
        <v/>
      </c>
      <c r="M6" s="29"/>
    </row>
    <row r="7" ht="15.9" customHeight="1" spans="1:13">
      <c r="A7" s="44"/>
      <c r="B7" s="45"/>
      <c r="C7" s="28"/>
      <c r="D7" s="28"/>
      <c r="E7" s="46"/>
      <c r="F7" s="102"/>
      <c r="G7" s="62"/>
      <c r="H7" s="27"/>
      <c r="I7" s="27"/>
      <c r="J7" s="27"/>
      <c r="K7" s="27">
        <f t="shared" ref="K7:K25" si="0">J7-I7</f>
        <v>0</v>
      </c>
      <c r="L7" s="251" t="str">
        <f t="shared" ref="L7:L28" si="1">IF(OR(I7=0,I7=""),"",ROUND((K7)/I7*100,2))</f>
        <v/>
      </c>
      <c r="M7" s="29"/>
    </row>
    <row r="8" ht="15.9" customHeight="1" spans="1:13">
      <c r="A8" s="44"/>
      <c r="B8" s="45"/>
      <c r="C8" s="28"/>
      <c r="D8" s="28"/>
      <c r="E8" s="46"/>
      <c r="F8" s="102"/>
      <c r="G8" s="62"/>
      <c r="H8" s="27"/>
      <c r="I8" s="27"/>
      <c r="J8" s="27"/>
      <c r="K8" s="27">
        <f t="shared" si="0"/>
        <v>0</v>
      </c>
      <c r="L8" s="251" t="str">
        <f t="shared" si="1"/>
        <v/>
      </c>
      <c r="M8" s="29"/>
    </row>
    <row r="9" ht="15.9" customHeight="1" spans="1:13">
      <c r="A9" s="44"/>
      <c r="B9" s="45"/>
      <c r="C9" s="28"/>
      <c r="D9" s="28"/>
      <c r="E9" s="46"/>
      <c r="F9" s="102"/>
      <c r="G9" s="62"/>
      <c r="H9" s="27"/>
      <c r="I9" s="27"/>
      <c r="J9" s="27"/>
      <c r="K9" s="27">
        <f t="shared" si="0"/>
        <v>0</v>
      </c>
      <c r="L9" s="251" t="str">
        <f t="shared" si="1"/>
        <v/>
      </c>
      <c r="M9" s="29"/>
    </row>
    <row r="10" ht="15.9" customHeight="1" spans="1:13">
      <c r="A10" s="44"/>
      <c r="B10" s="45"/>
      <c r="C10" s="28"/>
      <c r="D10" s="28"/>
      <c r="E10" s="46"/>
      <c r="F10" s="102"/>
      <c r="G10" s="62"/>
      <c r="H10" s="27"/>
      <c r="I10" s="27"/>
      <c r="J10" s="27"/>
      <c r="K10" s="27">
        <f t="shared" si="0"/>
        <v>0</v>
      </c>
      <c r="L10" s="251" t="str">
        <f t="shared" si="1"/>
        <v/>
      </c>
      <c r="M10" s="29"/>
    </row>
    <row r="11" ht="15.9" customHeight="1" spans="1:13">
      <c r="A11" s="44"/>
      <c r="B11" s="45"/>
      <c r="C11" s="28"/>
      <c r="D11" s="28"/>
      <c r="E11" s="46"/>
      <c r="F11" s="102"/>
      <c r="G11" s="62"/>
      <c r="H11" s="27"/>
      <c r="I11" s="27"/>
      <c r="J11" s="27"/>
      <c r="K11" s="27">
        <f t="shared" si="0"/>
        <v>0</v>
      </c>
      <c r="L11" s="251" t="str">
        <f t="shared" si="1"/>
        <v/>
      </c>
      <c r="M11" s="29"/>
    </row>
    <row r="12" ht="15.9" customHeight="1" spans="1:13">
      <c r="A12" s="44"/>
      <c r="B12" s="45"/>
      <c r="C12" s="28"/>
      <c r="D12" s="28"/>
      <c r="E12" s="46"/>
      <c r="F12" s="102"/>
      <c r="G12" s="62"/>
      <c r="H12" s="27"/>
      <c r="I12" s="27"/>
      <c r="J12" s="27"/>
      <c r="K12" s="27">
        <f t="shared" si="0"/>
        <v>0</v>
      </c>
      <c r="L12" s="251" t="str">
        <f t="shared" si="1"/>
        <v/>
      </c>
      <c r="M12" s="29"/>
    </row>
    <row r="13" ht="15.9" customHeight="1" spans="1:13">
      <c r="A13" s="44"/>
      <c r="B13" s="45"/>
      <c r="C13" s="28"/>
      <c r="D13" s="28"/>
      <c r="E13" s="46"/>
      <c r="F13" s="102"/>
      <c r="G13" s="62"/>
      <c r="H13" s="27"/>
      <c r="I13" s="27"/>
      <c r="J13" s="27"/>
      <c r="K13" s="27">
        <f t="shared" si="0"/>
        <v>0</v>
      </c>
      <c r="L13" s="251" t="str">
        <f t="shared" si="1"/>
        <v/>
      </c>
      <c r="M13" s="29"/>
    </row>
    <row r="14" ht="15.9" customHeight="1" spans="1:13">
      <c r="A14" s="44"/>
      <c r="B14" s="45"/>
      <c r="C14" s="28"/>
      <c r="D14" s="28"/>
      <c r="E14" s="46"/>
      <c r="F14" s="102"/>
      <c r="G14" s="62"/>
      <c r="H14" s="27"/>
      <c r="I14" s="27"/>
      <c r="J14" s="27"/>
      <c r="K14" s="27">
        <f t="shared" si="0"/>
        <v>0</v>
      </c>
      <c r="L14" s="251" t="str">
        <f t="shared" si="1"/>
        <v/>
      </c>
      <c r="M14" s="29"/>
    </row>
    <row r="15" ht="15.9" customHeight="1" spans="1:13">
      <c r="A15" s="44"/>
      <c r="B15" s="45"/>
      <c r="C15" s="28"/>
      <c r="D15" s="28"/>
      <c r="E15" s="46"/>
      <c r="F15" s="102"/>
      <c r="G15" s="62"/>
      <c r="H15" s="27"/>
      <c r="I15" s="27"/>
      <c r="J15" s="27"/>
      <c r="K15" s="27">
        <f t="shared" si="0"/>
        <v>0</v>
      </c>
      <c r="L15" s="251" t="str">
        <f t="shared" si="1"/>
        <v/>
      </c>
      <c r="M15" s="29"/>
    </row>
    <row r="16" ht="15.9" customHeight="1" spans="1:13">
      <c r="A16" s="44"/>
      <c r="B16" s="45"/>
      <c r="C16" s="28"/>
      <c r="D16" s="28"/>
      <c r="E16" s="46"/>
      <c r="F16" s="102"/>
      <c r="G16" s="62"/>
      <c r="H16" s="27"/>
      <c r="I16" s="27"/>
      <c r="J16" s="27"/>
      <c r="K16" s="27">
        <f t="shared" si="0"/>
        <v>0</v>
      </c>
      <c r="L16" s="251" t="str">
        <f t="shared" si="1"/>
        <v/>
      </c>
      <c r="M16" s="29"/>
    </row>
    <row r="17" ht="15.9" customHeight="1" spans="1:13">
      <c r="A17" s="44"/>
      <c r="B17" s="45"/>
      <c r="C17" s="28"/>
      <c r="D17" s="28"/>
      <c r="E17" s="46"/>
      <c r="F17" s="102"/>
      <c r="G17" s="62"/>
      <c r="H17" s="27"/>
      <c r="I17" s="27"/>
      <c r="J17" s="27"/>
      <c r="K17" s="27">
        <f t="shared" si="0"/>
        <v>0</v>
      </c>
      <c r="L17" s="251" t="str">
        <f t="shared" si="1"/>
        <v/>
      </c>
      <c r="M17" s="29"/>
    </row>
    <row r="18" ht="15.9" customHeight="1" spans="1:13">
      <c r="A18" s="44"/>
      <c r="B18" s="45"/>
      <c r="C18" s="28"/>
      <c r="D18" s="28"/>
      <c r="E18" s="46"/>
      <c r="F18" s="102"/>
      <c r="G18" s="62"/>
      <c r="H18" s="27"/>
      <c r="I18" s="27"/>
      <c r="J18" s="27"/>
      <c r="K18" s="27">
        <f t="shared" si="0"/>
        <v>0</v>
      </c>
      <c r="L18" s="251" t="str">
        <f t="shared" si="1"/>
        <v/>
      </c>
      <c r="M18" s="29"/>
    </row>
    <row r="19" ht="15.9" customHeight="1" spans="1:13">
      <c r="A19" s="44"/>
      <c r="B19" s="45"/>
      <c r="C19" s="28"/>
      <c r="D19" s="28"/>
      <c r="E19" s="46"/>
      <c r="F19" s="102"/>
      <c r="G19" s="62"/>
      <c r="H19" s="27"/>
      <c r="I19" s="27"/>
      <c r="J19" s="27"/>
      <c r="K19" s="27">
        <f t="shared" si="0"/>
        <v>0</v>
      </c>
      <c r="L19" s="251" t="str">
        <f t="shared" si="1"/>
        <v/>
      </c>
      <c r="M19" s="29"/>
    </row>
    <row r="20" ht="15.9" customHeight="1" spans="1:13">
      <c r="A20" s="44"/>
      <c r="B20" s="45"/>
      <c r="C20" s="28"/>
      <c r="D20" s="28"/>
      <c r="E20" s="46"/>
      <c r="F20" s="102"/>
      <c r="G20" s="62"/>
      <c r="H20" s="27"/>
      <c r="I20" s="27"/>
      <c r="J20" s="27"/>
      <c r="K20" s="27">
        <f t="shared" si="0"/>
        <v>0</v>
      </c>
      <c r="L20" s="251" t="str">
        <f t="shared" si="1"/>
        <v/>
      </c>
      <c r="M20" s="29"/>
    </row>
    <row r="21" ht="15.9" customHeight="1" spans="1:13">
      <c r="A21" s="44"/>
      <c r="B21" s="45"/>
      <c r="C21" s="28"/>
      <c r="D21" s="28"/>
      <c r="E21" s="46"/>
      <c r="F21" s="102"/>
      <c r="G21" s="62"/>
      <c r="H21" s="27"/>
      <c r="I21" s="27"/>
      <c r="J21" s="27"/>
      <c r="K21" s="27">
        <f t="shared" si="0"/>
        <v>0</v>
      </c>
      <c r="L21" s="251" t="str">
        <f t="shared" si="1"/>
        <v/>
      </c>
      <c r="M21" s="29"/>
    </row>
    <row r="22" ht="15.9" customHeight="1" spans="1:13">
      <c r="A22" s="44"/>
      <c r="B22" s="45"/>
      <c r="C22" s="28"/>
      <c r="D22" s="28"/>
      <c r="E22" s="46"/>
      <c r="F22" s="102"/>
      <c r="G22" s="62"/>
      <c r="H22" s="27"/>
      <c r="I22" s="27"/>
      <c r="J22" s="27"/>
      <c r="K22" s="27">
        <f t="shared" si="0"/>
        <v>0</v>
      </c>
      <c r="L22" s="251" t="str">
        <f t="shared" si="1"/>
        <v/>
      </c>
      <c r="M22" s="29"/>
    </row>
    <row r="23" ht="15.9" customHeight="1" spans="1:13">
      <c r="A23" s="44"/>
      <c r="B23" s="45"/>
      <c r="C23" s="28"/>
      <c r="D23" s="28"/>
      <c r="E23" s="46"/>
      <c r="F23" s="102"/>
      <c r="G23" s="62"/>
      <c r="H23" s="27"/>
      <c r="I23" s="27"/>
      <c r="J23" s="27"/>
      <c r="K23" s="27">
        <f t="shared" si="0"/>
        <v>0</v>
      </c>
      <c r="L23" s="251" t="str">
        <f t="shared" si="1"/>
        <v/>
      </c>
      <c r="M23" s="29"/>
    </row>
    <row r="24" ht="15.9" customHeight="1" spans="1:13">
      <c r="A24" s="44"/>
      <c r="B24" s="45"/>
      <c r="C24" s="28"/>
      <c r="D24" s="28"/>
      <c r="E24" s="46"/>
      <c r="F24" s="102"/>
      <c r="G24" s="62"/>
      <c r="H24" s="27"/>
      <c r="I24" s="27"/>
      <c r="J24" s="27"/>
      <c r="K24" s="27">
        <f t="shared" si="0"/>
        <v>0</v>
      </c>
      <c r="L24" s="251" t="str">
        <f t="shared" si="1"/>
        <v/>
      </c>
      <c r="M24" s="29"/>
    </row>
    <row r="25" ht="15.9" customHeight="1" spans="1:13">
      <c r="A25" s="44"/>
      <c r="B25" s="45"/>
      <c r="C25" s="28"/>
      <c r="D25" s="28"/>
      <c r="E25" s="46"/>
      <c r="F25" s="102"/>
      <c r="G25" s="62"/>
      <c r="H25" s="27"/>
      <c r="I25" s="27"/>
      <c r="J25" s="27"/>
      <c r="K25" s="27">
        <f t="shared" si="0"/>
        <v>0</v>
      </c>
      <c r="L25" s="251" t="str">
        <f t="shared" si="1"/>
        <v/>
      </c>
      <c r="M25" s="29"/>
    </row>
    <row r="26" ht="15.9" customHeight="1" spans="1:13">
      <c r="A26" s="86" t="s">
        <v>471</v>
      </c>
      <c r="B26" s="118"/>
      <c r="C26" s="253"/>
      <c r="D26" s="253"/>
      <c r="E26" s="46"/>
      <c r="F26" s="102"/>
      <c r="G26" s="254" t="s">
        <v>461</v>
      </c>
      <c r="H26" s="51">
        <f>SUM(H6:H25)</f>
        <v>0</v>
      </c>
      <c r="I26" s="51">
        <f>SUM(I6:I25)</f>
        <v>0</v>
      </c>
      <c r="J26" s="51">
        <f>SUM(J6:J25)</f>
        <v>0</v>
      </c>
      <c r="K26" s="51">
        <f>SUM(K6:K25)</f>
        <v>0</v>
      </c>
      <c r="L26" s="251" t="str">
        <f t="shared" si="1"/>
        <v/>
      </c>
      <c r="M26" s="29"/>
    </row>
    <row r="27" ht="15.9" customHeight="1" spans="1:13">
      <c r="A27" s="86" t="s">
        <v>719</v>
      </c>
      <c r="B27" s="118"/>
      <c r="C27" s="253"/>
      <c r="D27" s="253"/>
      <c r="E27" s="46"/>
      <c r="F27" s="102"/>
      <c r="G27" s="254" t="s">
        <v>461</v>
      </c>
      <c r="H27" s="51"/>
      <c r="I27" s="51"/>
      <c r="J27" s="51"/>
      <c r="K27" s="51">
        <f>J27-I27</f>
        <v>0</v>
      </c>
      <c r="L27" s="251" t="str">
        <f t="shared" si="1"/>
        <v/>
      </c>
      <c r="M27" s="29"/>
    </row>
    <row r="28" ht="15.9" customHeight="1" spans="1:13">
      <c r="A28" s="86" t="s">
        <v>534</v>
      </c>
      <c r="B28" s="118"/>
      <c r="C28" s="253"/>
      <c r="D28" s="253"/>
      <c r="E28" s="46"/>
      <c r="F28" s="102"/>
      <c r="G28" s="254" t="s">
        <v>461</v>
      </c>
      <c r="H28" s="51">
        <f>H26-H27</f>
        <v>0</v>
      </c>
      <c r="I28" s="51">
        <f>I26-I27</f>
        <v>0</v>
      </c>
      <c r="J28" s="51">
        <f>J26-J27</f>
        <v>0</v>
      </c>
      <c r="K28" s="51">
        <f>K26-K27</f>
        <v>0</v>
      </c>
      <c r="L28" s="251" t="str">
        <f t="shared" si="1"/>
        <v/>
      </c>
      <c r="M28" s="29"/>
    </row>
    <row r="29" s="13" customFormat="1" ht="15.9" customHeight="1" spans="1:11">
      <c r="A29" s="34" t="str">
        <f>CONCATENATE("被评估单位填表人：",基本情况!$D$9)</f>
        <v>被评估单位填表人：</v>
      </c>
      <c r="B29" s="35"/>
      <c r="C29" s="35"/>
      <c r="D29" s="35"/>
      <c r="E29" s="35"/>
      <c r="G29" s="65"/>
      <c r="H29" s="48"/>
      <c r="I29" s="48"/>
      <c r="J29" s="145" t="str">
        <f>CONCATENATE("资产评估专业人员：",基本情况!$B$11)</f>
        <v>资产评估专业人员：</v>
      </c>
      <c r="K29" s="48"/>
    </row>
    <row r="30" s="13" customFormat="1" ht="15.9" customHeight="1" spans="1:1">
      <c r="A30" s="37" t="str">
        <f>基本情况!$A$7&amp;基本情况!$B$7</f>
        <v>填表日期：2024年9月13日</v>
      </c>
    </row>
  </sheetData>
  <mergeCells count="5">
    <mergeCell ref="A1:M1"/>
    <mergeCell ref="A2:M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18" style="14" customWidth="1"/>
    <col min="3" max="3" width="8.5" style="14" customWidth="1"/>
    <col min="4" max="5" width="9.16666666666667" style="14" customWidth="1"/>
    <col min="6" max="6" width="9" style="14" customWidth="1"/>
    <col min="7" max="9" width="12.5833333333333" style="14" customWidth="1"/>
    <col min="10" max="10" width="10.5833333333333" style="14" customWidth="1"/>
    <col min="11" max="11" width="8.58333333333333" style="14" customWidth="1"/>
    <col min="12" max="12" width="9.08333333333333" style="14" customWidth="1"/>
    <col min="13" max="16384" width="9" style="14"/>
  </cols>
  <sheetData>
    <row r="1" s="11" customFormat="1" ht="30" customHeight="1" spans="1:12">
      <c r="A1" s="15" t="s">
        <v>731</v>
      </c>
      <c r="B1" s="15"/>
      <c r="C1" s="15"/>
      <c r="D1" s="15"/>
      <c r="E1" s="15"/>
      <c r="F1" s="15"/>
      <c r="G1" s="15"/>
      <c r="H1" s="15"/>
      <c r="I1" s="15"/>
      <c r="J1" s="15"/>
      <c r="K1" s="15"/>
      <c r="L1" s="15"/>
    </row>
    <row r="2" ht="14.5" customHeight="1" spans="1:13">
      <c r="A2" s="16" t="str">
        <f>基本情况!A4&amp;基本情况!B4</f>
        <v>评估基准日：2024年9月13日</v>
      </c>
      <c r="B2" s="16"/>
      <c r="C2" s="16"/>
      <c r="D2" s="16"/>
      <c r="E2" s="16"/>
      <c r="F2" s="16"/>
      <c r="G2" s="16"/>
      <c r="H2" s="16"/>
      <c r="I2" s="40"/>
      <c r="J2" s="40"/>
      <c r="K2" s="40"/>
      <c r="L2" s="40"/>
      <c r="M2" s="40"/>
    </row>
    <row r="3" customHeight="1" spans="1:13">
      <c r="A3" s="16"/>
      <c r="B3" s="16"/>
      <c r="C3" s="16"/>
      <c r="D3" s="16"/>
      <c r="E3" s="16"/>
      <c r="F3" s="16"/>
      <c r="G3" s="16"/>
      <c r="H3" s="16"/>
      <c r="I3" s="40"/>
      <c r="J3" s="40"/>
      <c r="K3" s="41" t="s">
        <v>732</v>
      </c>
      <c r="L3" s="41"/>
      <c r="M3" s="40"/>
    </row>
    <row r="4" customHeight="1" spans="1:12">
      <c r="A4" s="94" t="str">
        <f>基本情况!A6&amp;基本情况!B6</f>
        <v>被评估单位：海南省农垦五指山茶业集团股份有限公司定安农产品加工厂</v>
      </c>
      <c r="J4" s="126" t="s">
        <v>377</v>
      </c>
      <c r="K4" s="126"/>
      <c r="L4" s="126"/>
    </row>
    <row r="5" s="21" customFormat="1" ht="25" customHeight="1" spans="1:12">
      <c r="A5" s="28" t="s">
        <v>378</v>
      </c>
      <c r="B5" s="28" t="s">
        <v>505</v>
      </c>
      <c r="C5" s="28" t="s">
        <v>733</v>
      </c>
      <c r="D5" s="28" t="s">
        <v>507</v>
      </c>
      <c r="E5" s="28" t="s">
        <v>724</v>
      </c>
      <c r="F5" s="101" t="s">
        <v>532</v>
      </c>
      <c r="G5" s="28" t="s">
        <v>734</v>
      </c>
      <c r="H5" s="101" t="s">
        <v>380</v>
      </c>
      <c r="I5" s="28" t="s">
        <v>381</v>
      </c>
      <c r="J5" s="28" t="s">
        <v>382</v>
      </c>
      <c r="K5" s="28" t="s">
        <v>383</v>
      </c>
      <c r="L5" s="28" t="s">
        <v>464</v>
      </c>
    </row>
    <row r="6" ht="15.9" customHeight="1" spans="1:12">
      <c r="A6" s="44">
        <v>1</v>
      </c>
      <c r="B6" s="45"/>
      <c r="C6" s="28"/>
      <c r="D6" s="46"/>
      <c r="E6" s="46"/>
      <c r="F6" s="62"/>
      <c r="G6" s="80"/>
      <c r="H6" s="27"/>
      <c r="I6" s="27"/>
      <c r="J6" s="27">
        <f>I6-H6</f>
        <v>0</v>
      </c>
      <c r="K6" s="251" t="str">
        <f>IF(OR(H6=0,H6=""),"",ROUND((J6)/H6*100,2))</f>
        <v/>
      </c>
      <c r="L6" s="29"/>
    </row>
    <row r="7" ht="15.9" customHeight="1" spans="1:12">
      <c r="A7" s="44"/>
      <c r="B7" s="45"/>
      <c r="C7" s="28"/>
      <c r="D7" s="46"/>
      <c r="E7" s="46"/>
      <c r="F7" s="62"/>
      <c r="G7" s="80"/>
      <c r="H7" s="27"/>
      <c r="I7" s="27"/>
      <c r="J7" s="27">
        <f t="shared" ref="J7:J25" si="0">I7-H7</f>
        <v>0</v>
      </c>
      <c r="K7" s="251" t="str">
        <f t="shared" ref="K7:K28" si="1">IF(OR(H7=0,H7=""),"",ROUND((J7)/H7*100,2))</f>
        <v/>
      </c>
      <c r="L7" s="29"/>
    </row>
    <row r="8" ht="15.9" customHeight="1" spans="1:12">
      <c r="A8" s="44"/>
      <c r="B8" s="45"/>
      <c r="C8" s="28"/>
      <c r="D8" s="46"/>
      <c r="E8" s="46"/>
      <c r="F8" s="62"/>
      <c r="G8" s="80"/>
      <c r="H8" s="27"/>
      <c r="I8" s="27"/>
      <c r="J8" s="27">
        <f t="shared" si="0"/>
        <v>0</v>
      </c>
      <c r="K8" s="251" t="str">
        <f t="shared" si="1"/>
        <v/>
      </c>
      <c r="L8" s="29"/>
    </row>
    <row r="9" ht="15.9" customHeight="1" spans="1:12">
      <c r="A9" s="44"/>
      <c r="B9" s="45"/>
      <c r="C9" s="28"/>
      <c r="D9" s="46"/>
      <c r="E9" s="46"/>
      <c r="F9" s="62"/>
      <c r="G9" s="80"/>
      <c r="H9" s="27"/>
      <c r="I9" s="27"/>
      <c r="J9" s="27">
        <f t="shared" si="0"/>
        <v>0</v>
      </c>
      <c r="K9" s="251" t="str">
        <f t="shared" si="1"/>
        <v/>
      </c>
      <c r="L9" s="29"/>
    </row>
    <row r="10" ht="15.9" customHeight="1" spans="1:12">
      <c r="A10" s="44"/>
      <c r="B10" s="45"/>
      <c r="C10" s="28"/>
      <c r="D10" s="46"/>
      <c r="E10" s="46"/>
      <c r="F10" s="62"/>
      <c r="G10" s="80"/>
      <c r="H10" s="27"/>
      <c r="I10" s="27"/>
      <c r="J10" s="27">
        <f t="shared" si="0"/>
        <v>0</v>
      </c>
      <c r="K10" s="251" t="str">
        <f t="shared" si="1"/>
        <v/>
      </c>
      <c r="L10" s="29"/>
    </row>
    <row r="11" ht="15.9" customHeight="1" spans="1:12">
      <c r="A11" s="44"/>
      <c r="B11" s="45"/>
      <c r="C11" s="28"/>
      <c r="D11" s="46"/>
      <c r="E11" s="46"/>
      <c r="F11" s="62"/>
      <c r="G11" s="80"/>
      <c r="H11" s="27"/>
      <c r="I11" s="27"/>
      <c r="J11" s="27">
        <f t="shared" si="0"/>
        <v>0</v>
      </c>
      <c r="K11" s="251" t="str">
        <f t="shared" si="1"/>
        <v/>
      </c>
      <c r="L11" s="29"/>
    </row>
    <row r="12" ht="15.9" customHeight="1" spans="1:12">
      <c r="A12" s="44"/>
      <c r="B12" s="45"/>
      <c r="C12" s="28"/>
      <c r="D12" s="46"/>
      <c r="E12" s="46"/>
      <c r="F12" s="62"/>
      <c r="G12" s="80"/>
      <c r="H12" s="27"/>
      <c r="I12" s="27"/>
      <c r="J12" s="27">
        <f t="shared" si="0"/>
        <v>0</v>
      </c>
      <c r="K12" s="251" t="str">
        <f t="shared" si="1"/>
        <v/>
      </c>
      <c r="L12" s="29"/>
    </row>
    <row r="13" ht="15.9" customHeight="1" spans="1:12">
      <c r="A13" s="44"/>
      <c r="B13" s="45"/>
      <c r="C13" s="28"/>
      <c r="D13" s="46"/>
      <c r="E13" s="46"/>
      <c r="F13" s="62"/>
      <c r="G13" s="80"/>
      <c r="H13" s="27"/>
      <c r="I13" s="27"/>
      <c r="J13" s="27">
        <f t="shared" si="0"/>
        <v>0</v>
      </c>
      <c r="K13" s="251" t="str">
        <f t="shared" si="1"/>
        <v/>
      </c>
      <c r="L13" s="29"/>
    </row>
    <row r="14" ht="15.9" customHeight="1" spans="1:12">
      <c r="A14" s="44"/>
      <c r="B14" s="45"/>
      <c r="C14" s="28"/>
      <c r="D14" s="46"/>
      <c r="E14" s="46"/>
      <c r="F14" s="62"/>
      <c r="G14" s="80"/>
      <c r="H14" s="27"/>
      <c r="I14" s="27"/>
      <c r="J14" s="27">
        <f t="shared" si="0"/>
        <v>0</v>
      </c>
      <c r="K14" s="251" t="str">
        <f t="shared" si="1"/>
        <v/>
      </c>
      <c r="L14" s="29"/>
    </row>
    <row r="15" ht="15.9" customHeight="1" spans="1:12">
      <c r="A15" s="44"/>
      <c r="B15" s="45"/>
      <c r="C15" s="28"/>
      <c r="D15" s="46"/>
      <c r="E15" s="46"/>
      <c r="F15" s="62"/>
      <c r="G15" s="80"/>
      <c r="H15" s="27"/>
      <c r="I15" s="27"/>
      <c r="J15" s="27">
        <f t="shared" si="0"/>
        <v>0</v>
      </c>
      <c r="K15" s="251" t="str">
        <f t="shared" si="1"/>
        <v/>
      </c>
      <c r="L15" s="29"/>
    </row>
    <row r="16" ht="15.9" customHeight="1" spans="1:12">
      <c r="A16" s="44"/>
      <c r="B16" s="45"/>
      <c r="C16" s="28"/>
      <c r="D16" s="46"/>
      <c r="E16" s="46"/>
      <c r="F16" s="62"/>
      <c r="G16" s="80"/>
      <c r="H16" s="27"/>
      <c r="I16" s="27"/>
      <c r="J16" s="27">
        <f t="shared" si="0"/>
        <v>0</v>
      </c>
      <c r="K16" s="251" t="str">
        <f t="shared" si="1"/>
        <v/>
      </c>
      <c r="L16" s="29"/>
    </row>
    <row r="17" ht="15.9" customHeight="1" spans="1:12">
      <c r="A17" s="44"/>
      <c r="B17" s="45"/>
      <c r="C17" s="28"/>
      <c r="D17" s="46"/>
      <c r="E17" s="46"/>
      <c r="F17" s="62"/>
      <c r="G17" s="80"/>
      <c r="H17" s="27"/>
      <c r="I17" s="27"/>
      <c r="J17" s="27">
        <f t="shared" si="0"/>
        <v>0</v>
      </c>
      <c r="K17" s="251" t="str">
        <f t="shared" si="1"/>
        <v/>
      </c>
      <c r="L17" s="29"/>
    </row>
    <row r="18" ht="15.9" customHeight="1" spans="1:12">
      <c r="A18" s="44"/>
      <c r="B18" s="45"/>
      <c r="C18" s="28"/>
      <c r="D18" s="46"/>
      <c r="E18" s="46"/>
      <c r="F18" s="62"/>
      <c r="G18" s="80"/>
      <c r="H18" s="27"/>
      <c r="I18" s="27"/>
      <c r="J18" s="27">
        <f t="shared" si="0"/>
        <v>0</v>
      </c>
      <c r="K18" s="251" t="str">
        <f t="shared" si="1"/>
        <v/>
      </c>
      <c r="L18" s="29"/>
    </row>
    <row r="19" ht="15.9" customHeight="1" spans="1:12">
      <c r="A19" s="44"/>
      <c r="B19" s="45"/>
      <c r="C19" s="28"/>
      <c r="D19" s="46"/>
      <c r="E19" s="46"/>
      <c r="F19" s="62"/>
      <c r="G19" s="80"/>
      <c r="H19" s="27"/>
      <c r="I19" s="27"/>
      <c r="J19" s="27">
        <f t="shared" si="0"/>
        <v>0</v>
      </c>
      <c r="K19" s="251" t="str">
        <f t="shared" si="1"/>
        <v/>
      </c>
      <c r="L19" s="29"/>
    </row>
    <row r="20" ht="15.9" customHeight="1" spans="1:12">
      <c r="A20" s="44"/>
      <c r="B20" s="45"/>
      <c r="C20" s="28"/>
      <c r="D20" s="46"/>
      <c r="E20" s="46"/>
      <c r="F20" s="62"/>
      <c r="G20" s="80"/>
      <c r="H20" s="27"/>
      <c r="I20" s="27"/>
      <c r="J20" s="27">
        <f t="shared" si="0"/>
        <v>0</v>
      </c>
      <c r="K20" s="251" t="str">
        <f t="shared" si="1"/>
        <v/>
      </c>
      <c r="L20" s="29"/>
    </row>
    <row r="21" ht="15.9" customHeight="1" spans="1:12">
      <c r="A21" s="44"/>
      <c r="B21" s="45"/>
      <c r="C21" s="28"/>
      <c r="D21" s="46"/>
      <c r="E21" s="46"/>
      <c r="F21" s="62"/>
      <c r="G21" s="80"/>
      <c r="H21" s="27"/>
      <c r="I21" s="27"/>
      <c r="J21" s="27">
        <f t="shared" si="0"/>
        <v>0</v>
      </c>
      <c r="K21" s="251" t="str">
        <f t="shared" si="1"/>
        <v/>
      </c>
      <c r="L21" s="29"/>
    </row>
    <row r="22" ht="15.9" customHeight="1" spans="1:12">
      <c r="A22" s="44"/>
      <c r="B22" s="45"/>
      <c r="C22" s="28"/>
      <c r="D22" s="46"/>
      <c r="E22" s="46"/>
      <c r="F22" s="62"/>
      <c r="G22" s="80"/>
      <c r="H22" s="27"/>
      <c r="I22" s="27"/>
      <c r="J22" s="27">
        <f t="shared" si="0"/>
        <v>0</v>
      </c>
      <c r="K22" s="251" t="str">
        <f t="shared" si="1"/>
        <v/>
      </c>
      <c r="L22" s="29"/>
    </row>
    <row r="23" ht="15.9" customHeight="1" spans="1:12">
      <c r="A23" s="44"/>
      <c r="B23" s="45"/>
      <c r="C23" s="28"/>
      <c r="D23" s="46"/>
      <c r="E23" s="46"/>
      <c r="F23" s="62"/>
      <c r="G23" s="80"/>
      <c r="H23" s="27"/>
      <c r="I23" s="27"/>
      <c r="J23" s="27">
        <f t="shared" si="0"/>
        <v>0</v>
      </c>
      <c r="K23" s="251" t="str">
        <f t="shared" si="1"/>
        <v/>
      </c>
      <c r="L23" s="29"/>
    </row>
    <row r="24" ht="15.9" customHeight="1" spans="1:12">
      <c r="A24" s="44"/>
      <c r="B24" s="45"/>
      <c r="C24" s="28"/>
      <c r="D24" s="46"/>
      <c r="E24" s="46"/>
      <c r="F24" s="62"/>
      <c r="G24" s="80"/>
      <c r="H24" s="27"/>
      <c r="I24" s="27"/>
      <c r="J24" s="27">
        <f t="shared" si="0"/>
        <v>0</v>
      </c>
      <c r="K24" s="251" t="str">
        <f t="shared" si="1"/>
        <v/>
      </c>
      <c r="L24" s="29"/>
    </row>
    <row r="25" ht="15.9" customHeight="1" spans="1:12">
      <c r="A25" s="44"/>
      <c r="B25" s="45"/>
      <c r="C25" s="28"/>
      <c r="D25" s="46"/>
      <c r="E25" s="46"/>
      <c r="F25" s="62"/>
      <c r="G25" s="80"/>
      <c r="H25" s="27"/>
      <c r="I25" s="27"/>
      <c r="J25" s="27">
        <f t="shared" si="0"/>
        <v>0</v>
      </c>
      <c r="K25" s="251" t="str">
        <f t="shared" si="1"/>
        <v/>
      </c>
      <c r="L25" s="29"/>
    </row>
    <row r="26" ht="15.9" customHeight="1" spans="1:12">
      <c r="A26" s="31" t="s">
        <v>471</v>
      </c>
      <c r="B26" s="32"/>
      <c r="C26" s="28"/>
      <c r="D26" s="46"/>
      <c r="E26" s="46"/>
      <c r="F26" s="62"/>
      <c r="G26" s="27">
        <f>SUM(G6:G25)</f>
        <v>0</v>
      </c>
      <c r="H26" s="27">
        <f>SUM(H6:H25)</f>
        <v>0</v>
      </c>
      <c r="I26" s="27">
        <f>SUM(I6:I25)</f>
        <v>0</v>
      </c>
      <c r="J26" s="27">
        <f>SUM(J6:J25)</f>
        <v>0</v>
      </c>
      <c r="K26" s="251" t="str">
        <f t="shared" si="1"/>
        <v/>
      </c>
      <c r="L26" s="29"/>
    </row>
    <row r="27" ht="15.9" customHeight="1" spans="1:12">
      <c r="A27" s="31" t="s">
        <v>735</v>
      </c>
      <c r="B27" s="32"/>
      <c r="C27" s="28"/>
      <c r="D27" s="46"/>
      <c r="E27" s="46"/>
      <c r="F27" s="62"/>
      <c r="G27" s="27"/>
      <c r="H27" s="27"/>
      <c r="I27" s="27"/>
      <c r="J27" s="27">
        <f>I27-H27</f>
        <v>0</v>
      </c>
      <c r="K27" s="251" t="str">
        <f t="shared" si="1"/>
        <v/>
      </c>
      <c r="L27" s="29"/>
    </row>
    <row r="28" ht="15.9" customHeight="1" spans="1:12">
      <c r="A28" s="31" t="s">
        <v>534</v>
      </c>
      <c r="B28" s="32"/>
      <c r="C28" s="28"/>
      <c r="D28" s="46"/>
      <c r="E28" s="46"/>
      <c r="F28" s="62"/>
      <c r="G28" s="27">
        <f>G26-G27</f>
        <v>0</v>
      </c>
      <c r="H28" s="27">
        <f>H26-H27</f>
        <v>0</v>
      </c>
      <c r="I28" s="27">
        <f>I26-I27</f>
        <v>0</v>
      </c>
      <c r="J28" s="27">
        <f>J26-J27</f>
        <v>0</v>
      </c>
      <c r="K28" s="251" t="str">
        <f t="shared" si="1"/>
        <v/>
      </c>
      <c r="L28" s="29"/>
    </row>
    <row r="29" s="13" customFormat="1" ht="15.9" customHeight="1" spans="1:10">
      <c r="A29" s="34" t="str">
        <f>CONCATENATE("被评估单位填表人：",基本情况!$D$9)</f>
        <v>被评估单位填表人：</v>
      </c>
      <c r="B29" s="35"/>
      <c r="C29" s="35"/>
      <c r="D29" s="35"/>
      <c r="F29" s="65"/>
      <c r="G29" s="48"/>
      <c r="H29" s="66" t="str">
        <f>CONCATENATE("资产评估专业人员：",基本情况!$B$11)</f>
        <v>资产评估专业人员：</v>
      </c>
      <c r="I29" s="66"/>
      <c r="J29" s="48"/>
    </row>
    <row r="30" s="13" customFormat="1" ht="15.9" customHeight="1" spans="1:1">
      <c r="A30" s="37" t="str">
        <f>基本情况!$A$7&amp;基本情况!$B$7</f>
        <v>填表日期：2024年9月13日</v>
      </c>
    </row>
  </sheetData>
  <mergeCells count="7">
    <mergeCell ref="A1:L1"/>
    <mergeCell ref="A2:L2"/>
    <mergeCell ref="K3:L3"/>
    <mergeCell ref="J4:L4"/>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90" zoomScaleNormal="90" topLeftCell="A10" workbookViewId="0">
      <selection activeCell="A1" sqref="A1:P1"/>
    </sheetView>
  </sheetViews>
  <sheetFormatPr defaultColWidth="9" defaultRowHeight="15.75" customHeight="1"/>
  <cols>
    <col min="1" max="1" width="5.66666666666667" style="14" customWidth="1"/>
    <col min="2" max="2" width="30.6666666666667" style="14" customWidth="1"/>
    <col min="3" max="3" width="18.6666666666667" style="14" customWidth="1"/>
    <col min="4" max="4" width="9.16666666666667" style="14" customWidth="1"/>
    <col min="5" max="5" width="12.6666666666667" style="176" customWidth="1"/>
    <col min="6" max="7" width="12.6666666666667" style="14" customWidth="1"/>
    <col min="8" max="8" width="8.58333333333333" style="14" customWidth="1"/>
    <col min="9" max="9" width="11.5833333333333" style="14" customWidth="1"/>
    <col min="10" max="252" width="9" style="14" customWidth="1"/>
    <col min="253" max="16384" width="9" style="14"/>
  </cols>
  <sheetData>
    <row r="1" s="11" customFormat="1" ht="30" customHeight="1" spans="1:9">
      <c r="A1" s="15" t="s">
        <v>736</v>
      </c>
      <c r="B1" s="15"/>
      <c r="C1" s="15"/>
      <c r="D1" s="15"/>
      <c r="E1" s="15"/>
      <c r="F1" s="15"/>
      <c r="G1" s="15"/>
      <c r="H1" s="15"/>
      <c r="I1" s="15"/>
    </row>
    <row r="2" ht="14.5" customHeight="1" spans="1:9">
      <c r="A2" s="16" t="str">
        <f>基本情况!A4&amp;基本情况!B4</f>
        <v>评估基准日：2024年9月13日</v>
      </c>
      <c r="B2" s="16"/>
      <c r="C2" s="16"/>
      <c r="D2" s="16"/>
      <c r="E2" s="40"/>
      <c r="F2" s="40"/>
      <c r="G2" s="40"/>
      <c r="H2" s="40"/>
      <c r="I2" s="40"/>
    </row>
    <row r="3" customHeight="1" spans="1:9">
      <c r="A3" s="16"/>
      <c r="B3" s="16"/>
      <c r="C3" s="16"/>
      <c r="D3" s="16"/>
      <c r="E3" s="40"/>
      <c r="F3" s="40"/>
      <c r="G3" s="40"/>
      <c r="H3" s="41" t="s">
        <v>737</v>
      </c>
      <c r="I3" s="41"/>
    </row>
    <row r="4" customHeight="1" spans="1:9">
      <c r="A4" s="94" t="str">
        <f>基本情况!A6&amp;基本情况!B6</f>
        <v>被评估单位：海南省农垦五指山茶业集团股份有限公司定安农产品加工厂</v>
      </c>
      <c r="E4" s="252"/>
      <c r="H4" s="126" t="s">
        <v>377</v>
      </c>
      <c r="I4" s="126"/>
    </row>
    <row r="5" s="21" customFormat="1" ht="25" customHeight="1" spans="1:9">
      <c r="A5" s="28" t="s">
        <v>378</v>
      </c>
      <c r="B5" s="28" t="s">
        <v>537</v>
      </c>
      <c r="C5" s="28" t="s">
        <v>538</v>
      </c>
      <c r="D5" s="28" t="s">
        <v>539</v>
      </c>
      <c r="E5" s="28" t="s">
        <v>380</v>
      </c>
      <c r="F5" s="28" t="s">
        <v>381</v>
      </c>
      <c r="G5" s="28" t="s">
        <v>382</v>
      </c>
      <c r="H5" s="28" t="s">
        <v>383</v>
      </c>
      <c r="I5" s="28" t="s">
        <v>464</v>
      </c>
    </row>
    <row r="6" ht="15.9" customHeight="1" spans="1:9">
      <c r="A6" s="44">
        <v>1</v>
      </c>
      <c r="B6" s="45"/>
      <c r="C6" s="28"/>
      <c r="D6" s="46"/>
      <c r="E6" s="27"/>
      <c r="F6" s="27"/>
      <c r="G6" s="27">
        <f>F6-E6</f>
        <v>0</v>
      </c>
      <c r="H6" s="251" t="str">
        <f>IF(OR(E6=0,E6=""),"",ROUND((G6)/E6*100,2))</f>
        <v/>
      </c>
      <c r="I6" s="29"/>
    </row>
    <row r="7" ht="15.9" customHeight="1" spans="1:9">
      <c r="A7" s="44"/>
      <c r="B7" s="45"/>
      <c r="C7" s="28"/>
      <c r="D7" s="46"/>
      <c r="E7" s="112"/>
      <c r="F7" s="27"/>
      <c r="G7" s="27">
        <f t="shared" ref="G7:G25" si="0">F7-E7</f>
        <v>0</v>
      </c>
      <c r="H7" s="251" t="str">
        <f t="shared" ref="H7:H28" si="1">IF(OR(E7=0,E7=""),"",ROUND((G7)/E7*100,2))</f>
        <v/>
      </c>
      <c r="I7" s="29"/>
    </row>
    <row r="8" ht="15.9" customHeight="1" spans="1:9">
      <c r="A8" s="44"/>
      <c r="B8" s="45"/>
      <c r="C8" s="28"/>
      <c r="D8" s="46"/>
      <c r="E8" s="112"/>
      <c r="F8" s="27"/>
      <c r="G8" s="27">
        <f t="shared" si="0"/>
        <v>0</v>
      </c>
      <c r="H8" s="251" t="str">
        <f t="shared" si="1"/>
        <v/>
      </c>
      <c r="I8" s="29"/>
    </row>
    <row r="9" ht="15.9" customHeight="1" spans="1:9">
      <c r="A9" s="44"/>
      <c r="B9" s="45"/>
      <c r="C9" s="28"/>
      <c r="D9" s="46"/>
      <c r="E9" s="112"/>
      <c r="F9" s="27"/>
      <c r="G9" s="27">
        <f t="shared" si="0"/>
        <v>0</v>
      </c>
      <c r="H9" s="251" t="str">
        <f t="shared" si="1"/>
        <v/>
      </c>
      <c r="I9" s="29"/>
    </row>
    <row r="10" ht="15.9" customHeight="1" spans="1:9">
      <c r="A10" s="44"/>
      <c r="B10" s="45"/>
      <c r="C10" s="28"/>
      <c r="D10" s="46"/>
      <c r="E10" s="112"/>
      <c r="F10" s="27"/>
      <c r="G10" s="27">
        <f t="shared" si="0"/>
        <v>0</v>
      </c>
      <c r="H10" s="251" t="str">
        <f t="shared" si="1"/>
        <v/>
      </c>
      <c r="I10" s="29"/>
    </row>
    <row r="11" ht="15.9" customHeight="1" spans="1:9">
      <c r="A11" s="44"/>
      <c r="B11" s="45"/>
      <c r="C11" s="28"/>
      <c r="D11" s="46"/>
      <c r="E11" s="112"/>
      <c r="F11" s="27"/>
      <c r="G11" s="27">
        <f t="shared" si="0"/>
        <v>0</v>
      </c>
      <c r="H11" s="251" t="str">
        <f t="shared" si="1"/>
        <v/>
      </c>
      <c r="I11" s="29"/>
    </row>
    <row r="12" ht="15.9" customHeight="1" spans="1:9">
      <c r="A12" s="44"/>
      <c r="B12" s="45"/>
      <c r="C12" s="28"/>
      <c r="D12" s="46"/>
      <c r="E12" s="112"/>
      <c r="F12" s="27"/>
      <c r="G12" s="27">
        <f t="shared" si="0"/>
        <v>0</v>
      </c>
      <c r="H12" s="251" t="str">
        <f t="shared" si="1"/>
        <v/>
      </c>
      <c r="I12" s="29"/>
    </row>
    <row r="13" ht="15.9" customHeight="1" spans="1:9">
      <c r="A13" s="44"/>
      <c r="B13" s="45"/>
      <c r="C13" s="28"/>
      <c r="D13" s="46"/>
      <c r="E13" s="112"/>
      <c r="F13" s="27"/>
      <c r="G13" s="27">
        <f t="shared" si="0"/>
        <v>0</v>
      </c>
      <c r="H13" s="251" t="str">
        <f t="shared" si="1"/>
        <v/>
      </c>
      <c r="I13" s="29"/>
    </row>
    <row r="14" ht="15.9" customHeight="1" spans="1:9">
      <c r="A14" s="44"/>
      <c r="B14" s="45"/>
      <c r="C14" s="28"/>
      <c r="D14" s="46"/>
      <c r="E14" s="112"/>
      <c r="F14" s="27"/>
      <c r="G14" s="27">
        <f t="shared" si="0"/>
        <v>0</v>
      </c>
      <c r="H14" s="251" t="str">
        <f t="shared" si="1"/>
        <v/>
      </c>
      <c r="I14" s="29"/>
    </row>
    <row r="15" ht="15.9" customHeight="1" spans="1:9">
      <c r="A15" s="44"/>
      <c r="B15" s="45"/>
      <c r="C15" s="28"/>
      <c r="D15" s="46"/>
      <c r="E15" s="112"/>
      <c r="F15" s="27"/>
      <c r="G15" s="27">
        <f t="shared" si="0"/>
        <v>0</v>
      </c>
      <c r="H15" s="251" t="str">
        <f t="shared" si="1"/>
        <v/>
      </c>
      <c r="I15" s="29"/>
    </row>
    <row r="16" ht="15.9" customHeight="1" spans="1:9">
      <c r="A16" s="44"/>
      <c r="B16" s="45"/>
      <c r="C16" s="28"/>
      <c r="D16" s="46"/>
      <c r="E16" s="112"/>
      <c r="F16" s="27"/>
      <c r="G16" s="27">
        <f t="shared" si="0"/>
        <v>0</v>
      </c>
      <c r="H16" s="251" t="str">
        <f t="shared" si="1"/>
        <v/>
      </c>
      <c r="I16" s="29"/>
    </row>
    <row r="17" ht="15.9" customHeight="1" spans="1:9">
      <c r="A17" s="44"/>
      <c r="B17" s="45"/>
      <c r="C17" s="28"/>
      <c r="D17" s="46"/>
      <c r="E17" s="112"/>
      <c r="F17" s="27"/>
      <c r="G17" s="27">
        <f t="shared" si="0"/>
        <v>0</v>
      </c>
      <c r="H17" s="251" t="str">
        <f t="shared" si="1"/>
        <v/>
      </c>
      <c r="I17" s="29"/>
    </row>
    <row r="18" ht="15.9" customHeight="1" spans="1:9">
      <c r="A18" s="44"/>
      <c r="B18" s="45"/>
      <c r="C18" s="28"/>
      <c r="D18" s="46"/>
      <c r="E18" s="112"/>
      <c r="F18" s="27"/>
      <c r="G18" s="27">
        <f t="shared" si="0"/>
        <v>0</v>
      </c>
      <c r="H18" s="251" t="str">
        <f t="shared" si="1"/>
        <v/>
      </c>
      <c r="I18" s="29"/>
    </row>
    <row r="19" ht="15.9" customHeight="1" spans="1:9">
      <c r="A19" s="44"/>
      <c r="B19" s="45"/>
      <c r="C19" s="28"/>
      <c r="D19" s="46"/>
      <c r="E19" s="112"/>
      <c r="F19" s="27"/>
      <c r="G19" s="27">
        <f t="shared" si="0"/>
        <v>0</v>
      </c>
      <c r="H19" s="251" t="str">
        <f t="shared" si="1"/>
        <v/>
      </c>
      <c r="I19" s="29"/>
    </row>
    <row r="20" ht="15.9" customHeight="1" spans="1:9">
      <c r="A20" s="44"/>
      <c r="B20" s="45"/>
      <c r="C20" s="28"/>
      <c r="D20" s="46"/>
      <c r="E20" s="112"/>
      <c r="F20" s="27"/>
      <c r="G20" s="27">
        <f t="shared" si="0"/>
        <v>0</v>
      </c>
      <c r="H20" s="251" t="str">
        <f t="shared" si="1"/>
        <v/>
      </c>
      <c r="I20" s="29"/>
    </row>
    <row r="21" ht="15.9" customHeight="1" spans="1:9">
      <c r="A21" s="44"/>
      <c r="B21" s="45"/>
      <c r="C21" s="28"/>
      <c r="D21" s="46"/>
      <c r="E21" s="112"/>
      <c r="F21" s="27"/>
      <c r="G21" s="27">
        <f t="shared" si="0"/>
        <v>0</v>
      </c>
      <c r="H21" s="251" t="str">
        <f t="shared" si="1"/>
        <v/>
      </c>
      <c r="I21" s="29"/>
    </row>
    <row r="22" ht="15.9" customHeight="1" spans="1:9">
      <c r="A22" s="44"/>
      <c r="B22" s="45"/>
      <c r="C22" s="28"/>
      <c r="D22" s="46"/>
      <c r="E22" s="112"/>
      <c r="F22" s="27"/>
      <c r="G22" s="27">
        <f t="shared" si="0"/>
        <v>0</v>
      </c>
      <c r="H22" s="251" t="str">
        <f t="shared" si="1"/>
        <v/>
      </c>
      <c r="I22" s="29"/>
    </row>
    <row r="23" ht="15.9" customHeight="1" spans="1:9">
      <c r="A23" s="44"/>
      <c r="B23" s="45"/>
      <c r="C23" s="28"/>
      <c r="D23" s="46"/>
      <c r="E23" s="112"/>
      <c r="F23" s="27"/>
      <c r="G23" s="27">
        <f t="shared" si="0"/>
        <v>0</v>
      </c>
      <c r="H23" s="251" t="str">
        <f t="shared" si="1"/>
        <v/>
      </c>
      <c r="I23" s="29"/>
    </row>
    <row r="24" ht="15.9" customHeight="1" spans="1:9">
      <c r="A24" s="44"/>
      <c r="B24" s="45"/>
      <c r="C24" s="28"/>
      <c r="D24" s="46"/>
      <c r="E24" s="112"/>
      <c r="F24" s="27"/>
      <c r="G24" s="27">
        <f t="shared" si="0"/>
        <v>0</v>
      </c>
      <c r="H24" s="251" t="str">
        <f t="shared" si="1"/>
        <v/>
      </c>
      <c r="I24" s="29"/>
    </row>
    <row r="25" ht="15.9" customHeight="1" spans="1:9">
      <c r="A25" s="44"/>
      <c r="B25" s="45"/>
      <c r="C25" s="28"/>
      <c r="D25" s="46"/>
      <c r="E25" s="112"/>
      <c r="F25" s="27"/>
      <c r="G25" s="27">
        <f t="shared" si="0"/>
        <v>0</v>
      </c>
      <c r="H25" s="251" t="str">
        <f t="shared" si="1"/>
        <v/>
      </c>
      <c r="I25" s="29"/>
    </row>
    <row r="26" ht="15.9" customHeight="1" spans="1:9">
      <c r="A26" s="31" t="s">
        <v>471</v>
      </c>
      <c r="B26" s="32"/>
      <c r="C26" s="28"/>
      <c r="D26" s="46"/>
      <c r="E26" s="112">
        <f>SUM(E6:E25)</f>
        <v>0</v>
      </c>
      <c r="F26" s="112">
        <f>SUM(F6:F25)</f>
        <v>0</v>
      </c>
      <c r="G26" s="112">
        <f>SUM(G6:G25)</f>
        <v>0</v>
      </c>
      <c r="H26" s="251" t="str">
        <f t="shared" si="1"/>
        <v/>
      </c>
      <c r="I26" s="29"/>
    </row>
    <row r="27" ht="15.9" customHeight="1" spans="1:9">
      <c r="A27" s="31" t="s">
        <v>738</v>
      </c>
      <c r="B27" s="32"/>
      <c r="C27" s="28"/>
      <c r="D27" s="46"/>
      <c r="E27" s="112"/>
      <c r="F27" s="112"/>
      <c r="G27" s="112">
        <f>F27-E27</f>
        <v>0</v>
      </c>
      <c r="H27" s="251" t="str">
        <f t="shared" si="1"/>
        <v/>
      </c>
      <c r="I27" s="29"/>
    </row>
    <row r="28" ht="15.9" customHeight="1" spans="1:9">
      <c r="A28" s="31" t="s">
        <v>534</v>
      </c>
      <c r="B28" s="32"/>
      <c r="C28" s="29"/>
      <c r="D28" s="46"/>
      <c r="E28" s="47">
        <f>E26-E27</f>
        <v>0</v>
      </c>
      <c r="F28" s="47">
        <f>F26-F27</f>
        <v>0</v>
      </c>
      <c r="G28" s="47">
        <f>G26-G27</f>
        <v>0</v>
      </c>
      <c r="H28" s="251" t="str">
        <f t="shared" si="1"/>
        <v/>
      </c>
      <c r="I28" s="29"/>
    </row>
    <row r="29" s="13" customFormat="1" ht="15.9" customHeight="1" spans="1:9">
      <c r="A29" s="34" t="str">
        <f>CONCATENATE("被评估单位填表人：",基本情况!$D$9)</f>
        <v>被评估单位填表人：</v>
      </c>
      <c r="B29" s="35"/>
      <c r="C29" s="35"/>
      <c r="D29" s="35"/>
      <c r="F29" s="97" t="str">
        <f>CONCATENATE("资产评估专业人员：",基本情况!$B$11)</f>
        <v>资产评估专业人员：</v>
      </c>
      <c r="G29" s="48"/>
      <c r="H29" s="48"/>
      <c r="I29" s="48"/>
    </row>
    <row r="30" s="13" customFormat="1" ht="15.9" customHeight="1" spans="1:1">
      <c r="A30" s="37" t="str">
        <f>基本情况!$A$7&amp;基本情况!$B$7</f>
        <v>填表日期：2024年9月13日</v>
      </c>
    </row>
  </sheetData>
  <mergeCells count="7">
    <mergeCell ref="A1:I1"/>
    <mergeCell ref="A2:I2"/>
    <mergeCell ref="H3:I3"/>
    <mergeCell ref="H4:I4"/>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18.6666666666667" style="14" customWidth="1"/>
    <col min="3" max="3" width="9.16666666666667" style="14" customWidth="1"/>
    <col min="4" max="5" width="8.66666666666667" style="14" customWidth="1"/>
    <col min="6" max="9" width="12.6666666666667" style="14" customWidth="1"/>
    <col min="10" max="10" width="8.58333333333333" style="14" customWidth="1"/>
    <col min="11" max="11" width="10.0833333333333" style="14" customWidth="1"/>
    <col min="12" max="16384" width="9" style="14"/>
  </cols>
  <sheetData>
    <row r="1" s="11" customFormat="1" ht="30" customHeight="1" spans="1:11">
      <c r="A1" s="15" t="s">
        <v>739</v>
      </c>
      <c r="B1" s="15"/>
      <c r="C1" s="15"/>
      <c r="D1" s="15"/>
      <c r="E1" s="15"/>
      <c r="F1" s="15"/>
      <c r="G1" s="15"/>
      <c r="H1" s="15"/>
      <c r="I1" s="15"/>
      <c r="J1" s="15"/>
      <c r="K1" s="15"/>
    </row>
    <row r="2" ht="14.5" customHeight="1" spans="1:13">
      <c r="A2" s="16" t="str">
        <f>基本情况!A4&amp;基本情况!B4</f>
        <v>评估基准日：2024年9月13日</v>
      </c>
      <c r="B2" s="16"/>
      <c r="C2" s="16"/>
      <c r="D2" s="16"/>
      <c r="E2" s="16"/>
      <c r="F2" s="16"/>
      <c r="G2" s="16"/>
      <c r="H2" s="40"/>
      <c r="I2" s="40"/>
      <c r="J2" s="40"/>
      <c r="K2" s="40"/>
      <c r="L2" s="40"/>
      <c r="M2" s="40"/>
    </row>
    <row r="3" customHeight="1" spans="1:13">
      <c r="A3" s="16"/>
      <c r="B3" s="16"/>
      <c r="C3" s="16"/>
      <c r="D3" s="16"/>
      <c r="E3" s="16"/>
      <c r="F3" s="16"/>
      <c r="G3" s="16"/>
      <c r="H3" s="40"/>
      <c r="I3" s="40"/>
      <c r="J3" s="41" t="s">
        <v>740</v>
      </c>
      <c r="K3" s="41"/>
      <c r="L3" s="40"/>
      <c r="M3" s="40"/>
    </row>
    <row r="4" customHeight="1" spans="1:11">
      <c r="A4" s="94" t="str">
        <f>基本情况!A6&amp;基本情况!B6</f>
        <v>被评估单位：海南省农垦五指山茶业集团股份有限公司定安农产品加工厂</v>
      </c>
      <c r="J4" s="126" t="s">
        <v>377</v>
      </c>
      <c r="K4" s="126"/>
    </row>
    <row r="5" s="21" customFormat="1" ht="25" customHeight="1" spans="1:11">
      <c r="A5" s="28" t="s">
        <v>378</v>
      </c>
      <c r="B5" s="28" t="s">
        <v>505</v>
      </c>
      <c r="C5" s="28" t="s">
        <v>507</v>
      </c>
      <c r="D5" s="67" t="s">
        <v>741</v>
      </c>
      <c r="E5" s="101" t="s">
        <v>742</v>
      </c>
      <c r="F5" s="28" t="s">
        <v>734</v>
      </c>
      <c r="G5" s="101" t="s">
        <v>380</v>
      </c>
      <c r="H5" s="28" t="s">
        <v>381</v>
      </c>
      <c r="I5" s="28" t="s">
        <v>382</v>
      </c>
      <c r="J5" s="28" t="s">
        <v>383</v>
      </c>
      <c r="K5" s="28" t="s">
        <v>464</v>
      </c>
    </row>
    <row r="6" ht="15.9" customHeight="1" spans="1:11">
      <c r="A6" s="44">
        <v>1</v>
      </c>
      <c r="B6" s="45"/>
      <c r="C6" s="46"/>
      <c r="D6" s="123"/>
      <c r="E6" s="62"/>
      <c r="F6" s="80"/>
      <c r="G6" s="27"/>
      <c r="H6" s="27"/>
      <c r="I6" s="27">
        <f>H6-G6</f>
        <v>0</v>
      </c>
      <c r="J6" s="251" t="str">
        <f>IF(OR(G6=0,G6=""),"",ROUND((I6)/G6*100,2))</f>
        <v/>
      </c>
      <c r="K6" s="29"/>
    </row>
    <row r="7" ht="15.9" customHeight="1" spans="1:11">
      <c r="A7" s="44"/>
      <c r="B7" s="45"/>
      <c r="C7" s="46"/>
      <c r="D7" s="123"/>
      <c r="E7" s="62"/>
      <c r="F7" s="80"/>
      <c r="G7" s="27"/>
      <c r="H7" s="27"/>
      <c r="I7" s="27">
        <f t="shared" ref="I7:I25" si="0">H7-G7</f>
        <v>0</v>
      </c>
      <c r="J7" s="251" t="str">
        <f t="shared" ref="J7:J28" si="1">IF(OR(G7=0,G7=""),"",ROUND((I7)/G7*100,2))</f>
        <v/>
      </c>
      <c r="K7" s="29"/>
    </row>
    <row r="8" ht="15.9" customHeight="1" spans="1:11">
      <c r="A8" s="44"/>
      <c r="B8" s="45"/>
      <c r="C8" s="46"/>
      <c r="D8" s="123"/>
      <c r="E8" s="62"/>
      <c r="F8" s="80"/>
      <c r="G8" s="27"/>
      <c r="H8" s="27"/>
      <c r="I8" s="27">
        <f t="shared" si="0"/>
        <v>0</v>
      </c>
      <c r="J8" s="251" t="str">
        <f t="shared" si="1"/>
        <v/>
      </c>
      <c r="K8" s="29"/>
    </row>
    <row r="9" ht="15.9" customHeight="1" spans="1:11">
      <c r="A9" s="44"/>
      <c r="B9" s="45"/>
      <c r="C9" s="46"/>
      <c r="D9" s="123"/>
      <c r="E9" s="62"/>
      <c r="F9" s="80"/>
      <c r="G9" s="27"/>
      <c r="H9" s="27"/>
      <c r="I9" s="27">
        <f t="shared" si="0"/>
        <v>0</v>
      </c>
      <c r="J9" s="251" t="str">
        <f t="shared" si="1"/>
        <v/>
      </c>
      <c r="K9" s="29"/>
    </row>
    <row r="10" ht="15.9" customHeight="1" spans="1:11">
      <c r="A10" s="44"/>
      <c r="B10" s="45"/>
      <c r="C10" s="46"/>
      <c r="D10" s="123"/>
      <c r="E10" s="62"/>
      <c r="F10" s="80"/>
      <c r="G10" s="27"/>
      <c r="H10" s="27"/>
      <c r="I10" s="27">
        <f t="shared" si="0"/>
        <v>0</v>
      </c>
      <c r="J10" s="251" t="str">
        <f t="shared" si="1"/>
        <v/>
      </c>
      <c r="K10" s="29"/>
    </row>
    <row r="11" ht="15.9" customHeight="1" spans="1:11">
      <c r="A11" s="44"/>
      <c r="B11" s="45"/>
      <c r="C11" s="46"/>
      <c r="D11" s="123"/>
      <c r="E11" s="62"/>
      <c r="F11" s="80"/>
      <c r="G11" s="27"/>
      <c r="H11" s="27"/>
      <c r="I11" s="27">
        <f t="shared" si="0"/>
        <v>0</v>
      </c>
      <c r="J11" s="251" t="str">
        <f t="shared" si="1"/>
        <v/>
      </c>
      <c r="K11" s="29"/>
    </row>
    <row r="12" ht="15.9" customHeight="1" spans="1:11">
      <c r="A12" s="44"/>
      <c r="B12" s="45"/>
      <c r="C12" s="46"/>
      <c r="D12" s="123"/>
      <c r="E12" s="62"/>
      <c r="F12" s="80"/>
      <c r="G12" s="27"/>
      <c r="H12" s="27"/>
      <c r="I12" s="27">
        <f t="shared" si="0"/>
        <v>0</v>
      </c>
      <c r="J12" s="251" t="str">
        <f t="shared" si="1"/>
        <v/>
      </c>
      <c r="K12" s="29"/>
    </row>
    <row r="13" ht="15.9" customHeight="1" spans="1:11">
      <c r="A13" s="44"/>
      <c r="B13" s="45"/>
      <c r="C13" s="46"/>
      <c r="D13" s="123"/>
      <c r="E13" s="62"/>
      <c r="F13" s="80"/>
      <c r="G13" s="27"/>
      <c r="H13" s="27"/>
      <c r="I13" s="27">
        <f t="shared" si="0"/>
        <v>0</v>
      </c>
      <c r="J13" s="251" t="str">
        <f t="shared" si="1"/>
        <v/>
      </c>
      <c r="K13" s="29"/>
    </row>
    <row r="14" ht="15.9" customHeight="1" spans="1:11">
      <c r="A14" s="44"/>
      <c r="B14" s="45"/>
      <c r="C14" s="46"/>
      <c r="D14" s="123"/>
      <c r="E14" s="62"/>
      <c r="F14" s="80"/>
      <c r="G14" s="27"/>
      <c r="H14" s="27"/>
      <c r="I14" s="27">
        <f t="shared" si="0"/>
        <v>0</v>
      </c>
      <c r="J14" s="251" t="str">
        <f t="shared" si="1"/>
        <v/>
      </c>
      <c r="K14" s="29"/>
    </row>
    <row r="15" ht="15.9" customHeight="1" spans="1:11">
      <c r="A15" s="44"/>
      <c r="B15" s="45"/>
      <c r="C15" s="46"/>
      <c r="D15" s="123"/>
      <c r="E15" s="62"/>
      <c r="F15" s="80"/>
      <c r="G15" s="27"/>
      <c r="H15" s="27"/>
      <c r="I15" s="27">
        <f t="shared" si="0"/>
        <v>0</v>
      </c>
      <c r="J15" s="251" t="str">
        <f t="shared" si="1"/>
        <v/>
      </c>
      <c r="K15" s="29"/>
    </row>
    <row r="16" ht="15.9" customHeight="1" spans="1:11">
      <c r="A16" s="44"/>
      <c r="B16" s="45"/>
      <c r="C16" s="46"/>
      <c r="D16" s="123"/>
      <c r="E16" s="62"/>
      <c r="F16" s="80"/>
      <c r="G16" s="27"/>
      <c r="H16" s="27"/>
      <c r="I16" s="27">
        <f t="shared" si="0"/>
        <v>0</v>
      </c>
      <c r="J16" s="251" t="str">
        <f t="shared" si="1"/>
        <v/>
      </c>
      <c r="K16" s="29"/>
    </row>
    <row r="17" ht="15.9" customHeight="1" spans="1:11">
      <c r="A17" s="44"/>
      <c r="B17" s="45"/>
      <c r="C17" s="46"/>
      <c r="D17" s="123"/>
      <c r="E17" s="62"/>
      <c r="F17" s="80"/>
      <c r="G17" s="27"/>
      <c r="H17" s="27"/>
      <c r="I17" s="27">
        <f t="shared" si="0"/>
        <v>0</v>
      </c>
      <c r="J17" s="251" t="str">
        <f t="shared" si="1"/>
        <v/>
      </c>
      <c r="K17" s="29"/>
    </row>
    <row r="18" ht="15.9" customHeight="1" spans="1:11">
      <c r="A18" s="44"/>
      <c r="B18" s="45"/>
      <c r="C18" s="46"/>
      <c r="D18" s="123"/>
      <c r="E18" s="62"/>
      <c r="F18" s="80"/>
      <c r="G18" s="27"/>
      <c r="H18" s="27"/>
      <c r="I18" s="27">
        <f t="shared" si="0"/>
        <v>0</v>
      </c>
      <c r="J18" s="251" t="str">
        <f t="shared" si="1"/>
        <v/>
      </c>
      <c r="K18" s="29"/>
    </row>
    <row r="19" ht="15.9" customHeight="1" spans="1:11">
      <c r="A19" s="44"/>
      <c r="B19" s="45"/>
      <c r="C19" s="46"/>
      <c r="D19" s="123"/>
      <c r="E19" s="62"/>
      <c r="F19" s="80"/>
      <c r="G19" s="27"/>
      <c r="H19" s="27"/>
      <c r="I19" s="27">
        <f t="shared" si="0"/>
        <v>0</v>
      </c>
      <c r="J19" s="251" t="str">
        <f t="shared" si="1"/>
        <v/>
      </c>
      <c r="K19" s="29"/>
    </row>
    <row r="20" ht="15.9" customHeight="1" spans="1:11">
      <c r="A20" s="44"/>
      <c r="B20" s="45"/>
      <c r="C20" s="46"/>
      <c r="D20" s="123"/>
      <c r="E20" s="62"/>
      <c r="F20" s="80"/>
      <c r="G20" s="27"/>
      <c r="H20" s="27"/>
      <c r="I20" s="27">
        <f t="shared" si="0"/>
        <v>0</v>
      </c>
      <c r="J20" s="251" t="str">
        <f t="shared" si="1"/>
        <v/>
      </c>
      <c r="K20" s="29"/>
    </row>
    <row r="21" ht="15.9" customHeight="1" spans="1:11">
      <c r="A21" s="44"/>
      <c r="B21" s="45"/>
      <c r="C21" s="46"/>
      <c r="D21" s="123"/>
      <c r="E21" s="62"/>
      <c r="F21" s="80"/>
      <c r="G21" s="27"/>
      <c r="H21" s="27"/>
      <c r="I21" s="27">
        <f t="shared" si="0"/>
        <v>0</v>
      </c>
      <c r="J21" s="251" t="str">
        <f t="shared" si="1"/>
        <v/>
      </c>
      <c r="K21" s="29"/>
    </row>
    <row r="22" ht="15.9" customHeight="1" spans="1:11">
      <c r="A22" s="44"/>
      <c r="B22" s="45"/>
      <c r="C22" s="46"/>
      <c r="D22" s="123"/>
      <c r="E22" s="62"/>
      <c r="F22" s="80"/>
      <c r="G22" s="27"/>
      <c r="H22" s="27"/>
      <c r="I22" s="27">
        <f t="shared" si="0"/>
        <v>0</v>
      </c>
      <c r="J22" s="251" t="str">
        <f t="shared" si="1"/>
        <v/>
      </c>
      <c r="K22" s="29"/>
    </row>
    <row r="23" ht="15.9" customHeight="1" spans="1:11">
      <c r="A23" s="44"/>
      <c r="B23" s="45"/>
      <c r="C23" s="46"/>
      <c r="D23" s="123"/>
      <c r="E23" s="62"/>
      <c r="F23" s="80"/>
      <c r="G23" s="27"/>
      <c r="H23" s="27"/>
      <c r="I23" s="27">
        <f t="shared" si="0"/>
        <v>0</v>
      </c>
      <c r="J23" s="251" t="str">
        <f t="shared" si="1"/>
        <v/>
      </c>
      <c r="K23" s="29"/>
    </row>
    <row r="24" ht="15.9" customHeight="1" spans="1:11">
      <c r="A24" s="44"/>
      <c r="B24" s="45"/>
      <c r="C24" s="46"/>
      <c r="D24" s="123"/>
      <c r="E24" s="62"/>
      <c r="F24" s="80"/>
      <c r="G24" s="27"/>
      <c r="H24" s="27"/>
      <c r="I24" s="27">
        <f t="shared" si="0"/>
        <v>0</v>
      </c>
      <c r="J24" s="251" t="str">
        <f t="shared" si="1"/>
        <v/>
      </c>
      <c r="K24" s="29"/>
    </row>
    <row r="25" ht="15.9" customHeight="1" spans="1:11">
      <c r="A25" s="44"/>
      <c r="B25" s="45"/>
      <c r="C25" s="46"/>
      <c r="D25" s="123"/>
      <c r="E25" s="62"/>
      <c r="F25" s="80"/>
      <c r="G25" s="27"/>
      <c r="H25" s="27"/>
      <c r="I25" s="27">
        <f t="shared" si="0"/>
        <v>0</v>
      </c>
      <c r="J25" s="251" t="str">
        <f t="shared" si="1"/>
        <v/>
      </c>
      <c r="K25" s="29"/>
    </row>
    <row r="26" ht="15.9" customHeight="1" spans="1:11">
      <c r="A26" s="31" t="s">
        <v>471</v>
      </c>
      <c r="B26" s="32"/>
      <c r="C26" s="46"/>
      <c r="D26" s="123"/>
      <c r="E26" s="62"/>
      <c r="F26" s="27">
        <f>SUM(F6:F25)</f>
        <v>0</v>
      </c>
      <c r="G26" s="27">
        <f>SUM(G6:G25)</f>
        <v>0</v>
      </c>
      <c r="H26" s="27">
        <f>SUM(H6:H25)</f>
        <v>0</v>
      </c>
      <c r="I26" s="27">
        <f>SUM(I6:I25)</f>
        <v>0</v>
      </c>
      <c r="J26" s="251" t="str">
        <f t="shared" si="1"/>
        <v/>
      </c>
      <c r="K26" s="29"/>
    </row>
    <row r="27" ht="15.9" customHeight="1" spans="1:11">
      <c r="A27" s="31" t="s">
        <v>743</v>
      </c>
      <c r="B27" s="32"/>
      <c r="C27" s="46"/>
      <c r="D27" s="123"/>
      <c r="E27" s="62"/>
      <c r="F27" s="27"/>
      <c r="G27" s="27"/>
      <c r="H27" s="27"/>
      <c r="I27" s="27">
        <f>H27-G27</f>
        <v>0</v>
      </c>
      <c r="J27" s="251" t="str">
        <f t="shared" si="1"/>
        <v/>
      </c>
      <c r="K27" s="29"/>
    </row>
    <row r="28" ht="15.9" customHeight="1" spans="1:11">
      <c r="A28" s="31" t="s">
        <v>534</v>
      </c>
      <c r="B28" s="32"/>
      <c r="C28" s="46"/>
      <c r="D28" s="123"/>
      <c r="E28" s="62"/>
      <c r="F28" s="27">
        <f>F26-F27</f>
        <v>0</v>
      </c>
      <c r="G28" s="27">
        <f>G26-G27</f>
        <v>0</v>
      </c>
      <c r="H28" s="27">
        <f>H26-H27</f>
        <v>0</v>
      </c>
      <c r="I28" s="27">
        <f>I26-I27</f>
        <v>0</v>
      </c>
      <c r="J28" s="251" t="str">
        <f t="shared" si="1"/>
        <v/>
      </c>
      <c r="K28" s="29"/>
    </row>
    <row r="29" s="13" customFormat="1" customHeight="1" spans="1:10">
      <c r="A29" s="34" t="str">
        <f>CONCATENATE("被评估单位填表人：",基本情况!$D$9)</f>
        <v>被评估单位填表人：</v>
      </c>
      <c r="B29" s="35"/>
      <c r="C29" s="35"/>
      <c r="D29" s="35"/>
      <c r="F29" s="65"/>
      <c r="G29" s="48"/>
      <c r="H29" s="66" t="str">
        <f>CONCATENATE("资产评估专业人员：",基本情况!$B$11)</f>
        <v>资产评估专业人员：</v>
      </c>
      <c r="I29" s="48"/>
      <c r="J29" s="48"/>
    </row>
    <row r="30" s="13" customFormat="1" customHeight="1" spans="1:1">
      <c r="A30" s="37" t="str">
        <f>基本情况!$A$7&amp;基本情况!$B$7</f>
        <v>填表日期：2024年9月13日</v>
      </c>
    </row>
  </sheetData>
  <mergeCells count="7">
    <mergeCell ref="A1:K1"/>
    <mergeCell ref="A2:K2"/>
    <mergeCell ref="J3:K3"/>
    <mergeCell ref="J4:K4"/>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zoomScale="90" zoomScaleNormal="90" workbookViewId="0">
      <selection activeCell="B8" sqref="B8"/>
    </sheetView>
  </sheetViews>
  <sheetFormatPr defaultColWidth="9" defaultRowHeight="15.75" outlineLevelCol="3"/>
  <cols>
    <col min="1" max="1" width="22.6666666666667" style="487" customWidth="1"/>
    <col min="2" max="2" width="22.5833333333333" style="487" customWidth="1"/>
    <col min="3" max="3" width="17.6666666666667" style="487" customWidth="1"/>
    <col min="4" max="4" width="18.6666666666667" style="487" customWidth="1"/>
    <col min="5" max="16384" width="9" style="487"/>
  </cols>
  <sheetData>
    <row r="1" ht="35.25" spans="1:4">
      <c r="A1" s="488" t="s">
        <v>205</v>
      </c>
      <c r="B1" s="488"/>
      <c r="C1" s="488"/>
      <c r="D1" s="488"/>
    </row>
    <row r="2" ht="12.75" customHeight="1" spans="1:2">
      <c r="A2" s="488"/>
      <c r="B2" s="488"/>
    </row>
    <row r="3" ht="12.75" customHeight="1" spans="1:2">
      <c r="A3" s="488"/>
      <c r="B3" s="488"/>
    </row>
    <row r="4" s="21" customFormat="1" ht="30" customHeight="1" spans="1:4">
      <c r="A4" s="45" t="s">
        <v>206</v>
      </c>
      <c r="B4" s="489" t="s">
        <v>207</v>
      </c>
      <c r="C4" s="490" t="s">
        <v>208</v>
      </c>
      <c r="D4" s="491" t="s">
        <v>209</v>
      </c>
    </row>
    <row r="5" s="21" customFormat="1" ht="30" customHeight="1" spans="1:4">
      <c r="A5" s="490" t="s">
        <v>210</v>
      </c>
      <c r="B5" s="491"/>
      <c r="C5" s="45" t="s">
        <v>211</v>
      </c>
      <c r="D5" s="492"/>
    </row>
    <row r="6" s="21" customFormat="1" ht="30" customHeight="1" spans="1:4">
      <c r="A6" s="45" t="s">
        <v>212</v>
      </c>
      <c r="B6" s="491" t="s">
        <v>213</v>
      </c>
      <c r="C6" s="45" t="s">
        <v>214</v>
      </c>
      <c r="D6" s="492"/>
    </row>
    <row r="7" s="21" customFormat="1" ht="30" customHeight="1" spans="1:4">
      <c r="A7" s="45" t="s">
        <v>215</v>
      </c>
      <c r="B7" s="489" t="s">
        <v>207</v>
      </c>
      <c r="C7" s="490" t="s">
        <v>216</v>
      </c>
      <c r="D7" s="492"/>
    </row>
    <row r="8" s="21" customFormat="1" ht="30" customHeight="1" spans="1:4">
      <c r="A8" s="45" t="s">
        <v>217</v>
      </c>
      <c r="B8" s="492"/>
      <c r="C8" s="490" t="s">
        <v>216</v>
      </c>
      <c r="D8" s="492"/>
    </row>
    <row r="9" s="21" customFormat="1" ht="30" customHeight="1" spans="1:4">
      <c r="A9" s="493" t="s">
        <v>218</v>
      </c>
      <c r="B9" s="492"/>
      <c r="C9" s="45" t="s">
        <v>219</v>
      </c>
      <c r="D9" s="492"/>
    </row>
    <row r="10" s="21" customFormat="1" ht="30" customHeight="1" spans="1:4">
      <c r="A10" s="493" t="s">
        <v>220</v>
      </c>
      <c r="B10" s="492"/>
      <c r="C10" s="45" t="s">
        <v>221</v>
      </c>
      <c r="D10" s="492"/>
    </row>
    <row r="11" s="21" customFormat="1" ht="30" customHeight="1" spans="1:4">
      <c r="A11" s="493" t="s">
        <v>222</v>
      </c>
      <c r="B11" s="492"/>
      <c r="C11" s="45" t="s">
        <v>223</v>
      </c>
      <c r="D11" s="492"/>
    </row>
    <row r="12" s="21" customFormat="1" ht="30" customHeight="1" spans="1:4">
      <c r="A12" s="493" t="s">
        <v>224</v>
      </c>
      <c r="B12" s="492" t="s">
        <v>225</v>
      </c>
      <c r="C12" s="45" t="s">
        <v>226</v>
      </c>
      <c r="D12" s="492" t="s">
        <v>227</v>
      </c>
    </row>
    <row r="13" s="21" customFormat="1" ht="30" customHeight="1" spans="1:4">
      <c r="A13" s="493" t="s">
        <v>228</v>
      </c>
      <c r="B13" s="492"/>
      <c r="C13" s="45" t="s">
        <v>229</v>
      </c>
      <c r="D13" s="492"/>
    </row>
    <row r="14" s="21" customFormat="1" ht="30" customHeight="1" spans="1:4">
      <c r="A14" s="493" t="s">
        <v>230</v>
      </c>
      <c r="B14" s="492"/>
      <c r="C14" s="45" t="s">
        <v>231</v>
      </c>
      <c r="D14" s="492"/>
    </row>
    <row r="15" s="21" customFormat="1" ht="30" customHeight="1" spans="1:4">
      <c r="A15" s="493" t="s">
        <v>232</v>
      </c>
      <c r="B15" s="492"/>
      <c r="C15" s="45" t="s">
        <v>233</v>
      </c>
      <c r="D15" s="492"/>
    </row>
    <row r="16" s="21" customFormat="1" ht="30" customHeight="1" spans="1:4">
      <c r="A16" s="493" t="s">
        <v>234</v>
      </c>
      <c r="B16" s="492"/>
      <c r="C16" s="45" t="s">
        <v>235</v>
      </c>
      <c r="D16" s="492"/>
    </row>
    <row r="17" s="21" customFormat="1" ht="30" customHeight="1" spans="1:4">
      <c r="A17" s="493" t="s">
        <v>236</v>
      </c>
      <c r="B17" s="492"/>
      <c r="C17" s="45" t="s">
        <v>237</v>
      </c>
      <c r="D17" s="492"/>
    </row>
    <row r="18" s="21" customFormat="1" ht="30" customHeight="1"/>
    <row r="19" s="21" customFormat="1" ht="30" customHeight="1"/>
    <row r="20" ht="30" customHeight="1"/>
    <row r="21" ht="30" customHeight="1"/>
    <row r="22" ht="30" customHeight="1"/>
    <row r="23" ht="30" customHeight="1"/>
    <row r="24" ht="30" customHeight="1"/>
    <row r="25" ht="20.15" customHeight="1"/>
    <row r="26" ht="20.15" customHeight="1"/>
    <row r="27" ht="20.15" customHeight="1"/>
    <row r="28" ht="20.15" customHeight="1"/>
    <row r="29" ht="20.15" customHeight="1"/>
    <row r="30" ht="20.15" customHeight="1"/>
    <row r="31" ht="20.15" customHeight="1"/>
    <row r="32" ht="20.15" customHeight="1"/>
    <row r="33" ht="20.15" customHeight="1"/>
    <row r="34" ht="20.15" customHeight="1"/>
    <row r="35" ht="20.15" customHeight="1"/>
  </sheetData>
  <mergeCells count="1">
    <mergeCell ref="A1:D1"/>
  </mergeCells>
  <pageMargins left="0.75" right="0.409722222222222" top="1" bottom="1" header="0.5" footer="0.5"/>
  <pageSetup paperSize="9" firstPageNumber="4294963191" orientation="portrait" useFirstPageNumber="1"/>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zoomScale="90" zoomScaleNormal="90" topLeftCell="A16" workbookViewId="0">
      <selection activeCell="A1" sqref="A1:S1"/>
    </sheetView>
  </sheetViews>
  <sheetFormatPr defaultColWidth="9" defaultRowHeight="15.75" customHeight="1"/>
  <cols>
    <col min="1" max="1" width="5.66666666666667" style="14" customWidth="1"/>
    <col min="2" max="3" width="8.58333333333333" style="14" customWidth="1"/>
    <col min="4" max="4" width="10.5833333333333" style="14" customWidth="1"/>
    <col min="5" max="7" width="7.58333333333333" style="14" customWidth="1"/>
    <col min="8" max="8" width="4.58333333333333" style="14" customWidth="1"/>
    <col min="9" max="10" width="8.58333333333333" style="14" customWidth="1"/>
    <col min="11" max="11" width="7.16666666666667" style="14" customWidth="1"/>
    <col min="12" max="14" width="10.5833333333333" style="14" customWidth="1"/>
    <col min="15" max="15" width="7" style="14" customWidth="1"/>
    <col min="16" max="16" width="10.5833333333333" style="14" customWidth="1"/>
    <col min="17" max="17" width="7.66666666666667" style="14" customWidth="1"/>
    <col min="18" max="18" width="7.16666666666667" style="14" customWidth="1"/>
    <col min="19" max="19" width="6" style="14" customWidth="1"/>
    <col min="20" max="16384" width="9" style="14"/>
  </cols>
  <sheetData>
    <row r="1" s="11" customFormat="1" ht="30" customHeight="1" spans="1:19">
      <c r="A1" s="15" t="s">
        <v>744</v>
      </c>
      <c r="B1" s="15"/>
      <c r="C1" s="15"/>
      <c r="D1" s="15"/>
      <c r="E1" s="15"/>
      <c r="F1" s="15"/>
      <c r="G1" s="15"/>
      <c r="H1" s="15"/>
      <c r="I1" s="15"/>
      <c r="J1" s="15"/>
      <c r="K1" s="15"/>
      <c r="L1" s="15"/>
      <c r="M1" s="15"/>
      <c r="N1" s="15"/>
      <c r="O1" s="15"/>
      <c r="P1" s="15"/>
      <c r="Q1" s="15"/>
      <c r="R1" s="15"/>
      <c r="S1" s="15"/>
    </row>
    <row r="2" ht="14.5" customHeight="1" spans="1:19">
      <c r="A2" s="16" t="str">
        <f>基本情况!A4&amp;基本情况!B4</f>
        <v>评估基准日：2024年9月13日</v>
      </c>
      <c r="B2" s="16"/>
      <c r="C2" s="16"/>
      <c r="D2" s="16"/>
      <c r="E2" s="16"/>
      <c r="F2" s="16"/>
      <c r="G2" s="16"/>
      <c r="H2" s="16"/>
      <c r="I2" s="16"/>
      <c r="J2" s="16"/>
      <c r="K2" s="16"/>
      <c r="L2" s="16"/>
      <c r="M2" s="16"/>
      <c r="N2" s="16"/>
      <c r="O2" s="16"/>
      <c r="P2" s="16"/>
      <c r="Q2" s="16"/>
      <c r="R2" s="16"/>
      <c r="S2" s="16"/>
    </row>
    <row r="3" customHeight="1" spans="8:19">
      <c r="H3" s="16"/>
      <c r="I3" s="16"/>
      <c r="J3" s="16"/>
      <c r="K3" s="16"/>
      <c r="L3" s="16"/>
      <c r="M3" s="16"/>
      <c r="N3" s="16"/>
      <c r="O3" s="16"/>
      <c r="P3" s="16"/>
      <c r="Q3" s="17" t="s">
        <v>745</v>
      </c>
      <c r="R3" s="17"/>
      <c r="S3" s="17"/>
    </row>
    <row r="4" customHeight="1" spans="1:19">
      <c r="A4" s="54" t="str">
        <f>基本情况!A6&amp;基本情况!B6</f>
        <v>被评估单位：海南省农垦五指山茶业集团股份有限公司定安农产品加工厂</v>
      </c>
      <c r="B4" s="54"/>
      <c r="C4" s="54"/>
      <c r="D4" s="54"/>
      <c r="E4" s="54"/>
      <c r="F4" s="54"/>
      <c r="G4" s="54"/>
      <c r="Q4" s="126" t="s">
        <v>377</v>
      </c>
      <c r="R4" s="126"/>
      <c r="S4" s="126"/>
    </row>
    <row r="5" s="21" customFormat="1" ht="15" customHeight="1" spans="1:19">
      <c r="A5" s="28" t="s">
        <v>378</v>
      </c>
      <c r="B5" s="28" t="s">
        <v>746</v>
      </c>
      <c r="C5" s="132" t="s">
        <v>747</v>
      </c>
      <c r="D5" s="244" t="s">
        <v>748</v>
      </c>
      <c r="E5" s="28" t="s">
        <v>749</v>
      </c>
      <c r="F5" s="28" t="s">
        <v>491</v>
      </c>
      <c r="G5" s="67" t="s">
        <v>750</v>
      </c>
      <c r="H5" s="245" t="s">
        <v>751</v>
      </c>
      <c r="I5" s="231" t="s">
        <v>752</v>
      </c>
      <c r="J5" s="231" t="s">
        <v>753</v>
      </c>
      <c r="K5" s="67" t="s">
        <v>754</v>
      </c>
      <c r="L5" s="28" t="s">
        <v>380</v>
      </c>
      <c r="M5" s="28"/>
      <c r="N5" s="28" t="s">
        <v>381</v>
      </c>
      <c r="O5" s="28"/>
      <c r="P5" s="28"/>
      <c r="Q5" s="101" t="s">
        <v>383</v>
      </c>
      <c r="R5" s="133" t="s">
        <v>755</v>
      </c>
      <c r="S5" s="101" t="s">
        <v>464</v>
      </c>
    </row>
    <row r="6" s="21" customFormat="1" ht="15" customHeight="1" spans="1:19">
      <c r="A6" s="28"/>
      <c r="B6" s="28"/>
      <c r="C6" s="135"/>
      <c r="D6" s="246"/>
      <c r="E6" s="28"/>
      <c r="F6" s="28"/>
      <c r="G6" s="56"/>
      <c r="H6" s="247"/>
      <c r="I6" s="233"/>
      <c r="J6" s="233"/>
      <c r="K6" s="56"/>
      <c r="L6" s="32" t="s">
        <v>756</v>
      </c>
      <c r="M6" s="28" t="s">
        <v>757</v>
      </c>
      <c r="N6" s="28" t="s">
        <v>756</v>
      </c>
      <c r="O6" s="28" t="s">
        <v>677</v>
      </c>
      <c r="P6" s="28" t="s">
        <v>757</v>
      </c>
      <c r="Q6" s="28"/>
      <c r="R6" s="136"/>
      <c r="S6" s="28"/>
    </row>
    <row r="7" ht="15.9" customHeight="1" spans="1:19">
      <c r="A7" s="44">
        <v>1</v>
      </c>
      <c r="B7" s="45"/>
      <c r="C7" s="45"/>
      <c r="D7" s="28"/>
      <c r="E7" s="28"/>
      <c r="F7" s="28"/>
      <c r="G7" s="227"/>
      <c r="H7" s="96" t="s">
        <v>758</v>
      </c>
      <c r="I7" s="27"/>
      <c r="J7" s="27"/>
      <c r="K7" s="102" t="e">
        <f>ROUND(L7/I7,0)</f>
        <v>#DIV/0!</v>
      </c>
      <c r="L7" s="47"/>
      <c r="M7" s="27"/>
      <c r="N7" s="27"/>
      <c r="O7" s="80"/>
      <c r="P7" s="27">
        <f>ROUND(N7*O7/100,-1)</f>
        <v>0</v>
      </c>
      <c r="Q7" s="251" t="str">
        <f>IF(OR(M7=0,M7=""),"",ROUND((P7-M7)/M7*100,2))</f>
        <v/>
      </c>
      <c r="R7" s="102" t="e">
        <f>ROUND(N7/I7,0)</f>
        <v>#DIV/0!</v>
      </c>
      <c r="S7" s="45"/>
    </row>
    <row r="8" ht="15.9" customHeight="1" spans="1:19">
      <c r="A8" s="44"/>
      <c r="B8" s="45"/>
      <c r="C8" s="45"/>
      <c r="D8" s="28"/>
      <c r="E8" s="28"/>
      <c r="F8" s="28"/>
      <c r="G8" s="227"/>
      <c r="H8" s="96"/>
      <c r="I8" s="27"/>
      <c r="J8" s="27"/>
      <c r="K8" s="102" t="s">
        <v>461</v>
      </c>
      <c r="L8" s="47"/>
      <c r="M8" s="27"/>
      <c r="N8" s="27"/>
      <c r="O8" s="80"/>
      <c r="P8" s="27">
        <f t="shared" ref="P8:P34" si="0">ROUND(N8*O8/100,-1)</f>
        <v>0</v>
      </c>
      <c r="Q8" s="251" t="str">
        <f t="shared" ref="Q8:Q37" si="1">IF(OR(M8=0,M8=""),"",ROUND((P8-M8)/M8*100,2))</f>
        <v/>
      </c>
      <c r="R8" s="102"/>
      <c r="S8" s="45"/>
    </row>
    <row r="9" ht="15.9" customHeight="1" spans="1:19">
      <c r="A9" s="44"/>
      <c r="B9" s="45"/>
      <c r="C9" s="45"/>
      <c r="D9" s="28"/>
      <c r="E9" s="28"/>
      <c r="F9" s="28"/>
      <c r="G9" s="227"/>
      <c r="H9" s="96"/>
      <c r="I9" s="27"/>
      <c r="J9" s="27"/>
      <c r="K9" s="102"/>
      <c r="L9" s="47"/>
      <c r="M9" s="27"/>
      <c r="N9" s="27"/>
      <c r="O9" s="80"/>
      <c r="P9" s="27">
        <f t="shared" si="0"/>
        <v>0</v>
      </c>
      <c r="Q9" s="251" t="str">
        <f t="shared" si="1"/>
        <v/>
      </c>
      <c r="R9" s="102"/>
      <c r="S9" s="45"/>
    </row>
    <row r="10" ht="15.9" customHeight="1" spans="1:19">
      <c r="A10" s="44"/>
      <c r="B10" s="45"/>
      <c r="C10" s="45"/>
      <c r="D10" s="28"/>
      <c r="E10" s="28"/>
      <c r="F10" s="28"/>
      <c r="G10" s="227"/>
      <c r="H10" s="96"/>
      <c r="I10" s="27"/>
      <c r="J10" s="27"/>
      <c r="K10" s="102"/>
      <c r="L10" s="47"/>
      <c r="M10" s="27"/>
      <c r="N10" s="27"/>
      <c r="O10" s="80"/>
      <c r="P10" s="27">
        <f t="shared" si="0"/>
        <v>0</v>
      </c>
      <c r="Q10" s="251" t="str">
        <f t="shared" si="1"/>
        <v/>
      </c>
      <c r="R10" s="102"/>
      <c r="S10" s="45"/>
    </row>
    <row r="11" ht="15.9" customHeight="1" spans="1:19">
      <c r="A11" s="44"/>
      <c r="B11" s="45"/>
      <c r="C11" s="45"/>
      <c r="D11" s="28"/>
      <c r="E11" s="28"/>
      <c r="F11" s="28"/>
      <c r="G11" s="227"/>
      <c r="H11" s="96"/>
      <c r="I11" s="27"/>
      <c r="J11" s="27"/>
      <c r="K11" s="102"/>
      <c r="L11" s="47"/>
      <c r="M11" s="27"/>
      <c r="N11" s="27"/>
      <c r="O11" s="80"/>
      <c r="P11" s="27">
        <f t="shared" si="0"/>
        <v>0</v>
      </c>
      <c r="Q11" s="251" t="str">
        <f t="shared" si="1"/>
        <v/>
      </c>
      <c r="R11" s="102"/>
      <c r="S11" s="45"/>
    </row>
    <row r="12" ht="15.9" customHeight="1" spans="1:19">
      <c r="A12" s="44"/>
      <c r="B12" s="45"/>
      <c r="C12" s="45"/>
      <c r="D12" s="28"/>
      <c r="E12" s="28"/>
      <c r="F12" s="28"/>
      <c r="G12" s="227"/>
      <c r="H12" s="96"/>
      <c r="I12" s="27"/>
      <c r="J12" s="27"/>
      <c r="K12" s="102"/>
      <c r="L12" s="47"/>
      <c r="M12" s="27"/>
      <c r="N12" s="27"/>
      <c r="O12" s="80"/>
      <c r="P12" s="27">
        <f t="shared" si="0"/>
        <v>0</v>
      </c>
      <c r="Q12" s="251" t="str">
        <f t="shared" si="1"/>
        <v/>
      </c>
      <c r="R12" s="102"/>
      <c r="S12" s="45"/>
    </row>
    <row r="13" ht="15.9" customHeight="1" spans="1:19">
      <c r="A13" s="44"/>
      <c r="B13" s="45"/>
      <c r="C13" s="45"/>
      <c r="D13" s="28"/>
      <c r="E13" s="28"/>
      <c r="F13" s="28"/>
      <c r="G13" s="227"/>
      <c r="H13" s="96"/>
      <c r="I13" s="27"/>
      <c r="J13" s="27"/>
      <c r="K13" s="102"/>
      <c r="L13" s="47"/>
      <c r="M13" s="27"/>
      <c r="N13" s="27"/>
      <c r="O13" s="80"/>
      <c r="P13" s="27">
        <f t="shared" si="0"/>
        <v>0</v>
      </c>
      <c r="Q13" s="251" t="str">
        <f t="shared" si="1"/>
        <v/>
      </c>
      <c r="R13" s="102"/>
      <c r="S13" s="45"/>
    </row>
    <row r="14" ht="15.9" customHeight="1" spans="1:19">
      <c r="A14" s="44"/>
      <c r="B14" s="45"/>
      <c r="C14" s="45"/>
      <c r="D14" s="28"/>
      <c r="E14" s="28"/>
      <c r="F14" s="28"/>
      <c r="G14" s="227"/>
      <c r="H14" s="96"/>
      <c r="I14" s="27"/>
      <c r="J14" s="27"/>
      <c r="K14" s="102" t="s">
        <v>461</v>
      </c>
      <c r="L14" s="47"/>
      <c r="M14" s="27"/>
      <c r="N14" s="27"/>
      <c r="O14" s="80"/>
      <c r="P14" s="27">
        <f t="shared" si="0"/>
        <v>0</v>
      </c>
      <c r="Q14" s="251" t="str">
        <f t="shared" si="1"/>
        <v/>
      </c>
      <c r="R14" s="102"/>
      <c r="S14" s="45"/>
    </row>
    <row r="15" ht="15.9" customHeight="1" spans="1:19">
      <c r="A15" s="44"/>
      <c r="B15" s="45"/>
      <c r="C15" s="45"/>
      <c r="D15" s="28"/>
      <c r="E15" s="28"/>
      <c r="F15" s="28"/>
      <c r="G15" s="227"/>
      <c r="H15" s="96"/>
      <c r="I15" s="27"/>
      <c r="J15" s="27"/>
      <c r="K15" s="102"/>
      <c r="L15" s="47"/>
      <c r="M15" s="27"/>
      <c r="N15" s="27"/>
      <c r="O15" s="80"/>
      <c r="P15" s="27">
        <f t="shared" si="0"/>
        <v>0</v>
      </c>
      <c r="Q15" s="251" t="str">
        <f t="shared" si="1"/>
        <v/>
      </c>
      <c r="R15" s="102"/>
      <c r="S15" s="45"/>
    </row>
    <row r="16" ht="15.9" customHeight="1" spans="1:19">
      <c r="A16" s="44"/>
      <c r="B16" s="45"/>
      <c r="C16" s="45"/>
      <c r="D16" s="28"/>
      <c r="E16" s="28"/>
      <c r="F16" s="28"/>
      <c r="G16" s="227"/>
      <c r="H16" s="96"/>
      <c r="I16" s="27"/>
      <c r="J16" s="27"/>
      <c r="K16" s="102"/>
      <c r="L16" s="47"/>
      <c r="M16" s="27"/>
      <c r="N16" s="27"/>
      <c r="O16" s="80"/>
      <c r="P16" s="27">
        <f t="shared" si="0"/>
        <v>0</v>
      </c>
      <c r="Q16" s="251" t="str">
        <f t="shared" si="1"/>
        <v/>
      </c>
      <c r="R16" s="102"/>
      <c r="S16" s="45"/>
    </row>
    <row r="17" ht="15.9" customHeight="1" spans="1:19">
      <c r="A17" s="44"/>
      <c r="B17" s="45"/>
      <c r="C17" s="45"/>
      <c r="D17" s="28"/>
      <c r="E17" s="28"/>
      <c r="F17" s="28"/>
      <c r="G17" s="227"/>
      <c r="H17" s="96"/>
      <c r="I17" s="27"/>
      <c r="J17" s="27"/>
      <c r="K17" s="102"/>
      <c r="L17" s="47"/>
      <c r="M17" s="27"/>
      <c r="N17" s="27"/>
      <c r="O17" s="80"/>
      <c r="P17" s="27">
        <f t="shared" si="0"/>
        <v>0</v>
      </c>
      <c r="Q17" s="251" t="str">
        <f t="shared" si="1"/>
        <v/>
      </c>
      <c r="R17" s="102"/>
      <c r="S17" s="45"/>
    </row>
    <row r="18" ht="15.9" customHeight="1" spans="1:19">
      <c r="A18" s="44"/>
      <c r="B18" s="45"/>
      <c r="C18" s="45"/>
      <c r="D18" s="28"/>
      <c r="E18" s="28"/>
      <c r="F18" s="28"/>
      <c r="G18" s="227"/>
      <c r="H18" s="96"/>
      <c r="I18" s="27"/>
      <c r="J18" s="27"/>
      <c r="K18" s="102"/>
      <c r="L18" s="47"/>
      <c r="M18" s="27"/>
      <c r="N18" s="27"/>
      <c r="O18" s="80"/>
      <c r="P18" s="27">
        <f t="shared" si="0"/>
        <v>0</v>
      </c>
      <c r="Q18" s="251" t="str">
        <f t="shared" si="1"/>
        <v/>
      </c>
      <c r="R18" s="102"/>
      <c r="S18" s="45"/>
    </row>
    <row r="19" ht="15.9" customHeight="1" spans="1:19">
      <c r="A19" s="44"/>
      <c r="B19" s="45"/>
      <c r="C19" s="45"/>
      <c r="D19" s="28"/>
      <c r="E19" s="28"/>
      <c r="F19" s="28"/>
      <c r="G19" s="227"/>
      <c r="H19" s="96"/>
      <c r="I19" s="27"/>
      <c r="J19" s="27"/>
      <c r="K19" s="102" t="s">
        <v>461</v>
      </c>
      <c r="L19" s="47"/>
      <c r="M19" s="27"/>
      <c r="N19" s="27"/>
      <c r="O19" s="80"/>
      <c r="P19" s="27">
        <f t="shared" si="0"/>
        <v>0</v>
      </c>
      <c r="Q19" s="251" t="str">
        <f t="shared" si="1"/>
        <v/>
      </c>
      <c r="R19" s="102"/>
      <c r="S19" s="45"/>
    </row>
    <row r="20" ht="15.9" customHeight="1" spans="1:19">
      <c r="A20" s="44"/>
      <c r="B20" s="45"/>
      <c r="C20" s="45"/>
      <c r="D20" s="28"/>
      <c r="E20" s="28"/>
      <c r="F20" s="28"/>
      <c r="G20" s="227"/>
      <c r="H20" s="96"/>
      <c r="I20" s="27"/>
      <c r="J20" s="27"/>
      <c r="K20" s="102" t="s">
        <v>461</v>
      </c>
      <c r="L20" s="47"/>
      <c r="M20" s="27"/>
      <c r="N20" s="27"/>
      <c r="O20" s="80"/>
      <c r="P20" s="27">
        <f t="shared" si="0"/>
        <v>0</v>
      </c>
      <c r="Q20" s="251" t="str">
        <f t="shared" si="1"/>
        <v/>
      </c>
      <c r="R20" s="102"/>
      <c r="S20" s="45"/>
    </row>
    <row r="21" ht="15.9" customHeight="1" spans="1:19">
      <c r="A21" s="44"/>
      <c r="B21" s="45"/>
      <c r="C21" s="45"/>
      <c r="D21" s="28"/>
      <c r="E21" s="28"/>
      <c r="F21" s="28"/>
      <c r="G21" s="227"/>
      <c r="H21" s="96"/>
      <c r="I21" s="27"/>
      <c r="J21" s="27"/>
      <c r="K21" s="102" t="s">
        <v>461</v>
      </c>
      <c r="L21" s="47"/>
      <c r="M21" s="27"/>
      <c r="N21" s="27"/>
      <c r="O21" s="80"/>
      <c r="P21" s="27">
        <f t="shared" si="0"/>
        <v>0</v>
      </c>
      <c r="Q21" s="251" t="str">
        <f t="shared" si="1"/>
        <v/>
      </c>
      <c r="R21" s="102"/>
      <c r="S21" s="45"/>
    </row>
    <row r="22" ht="15.9" customHeight="1" spans="1:19">
      <c r="A22" s="44"/>
      <c r="B22" s="45"/>
      <c r="C22" s="45"/>
      <c r="D22" s="28"/>
      <c r="E22" s="28"/>
      <c r="F22" s="28"/>
      <c r="G22" s="227"/>
      <c r="H22" s="96"/>
      <c r="I22" s="27"/>
      <c r="J22" s="27"/>
      <c r="K22" s="102"/>
      <c r="L22" s="47"/>
      <c r="M22" s="27"/>
      <c r="N22" s="27"/>
      <c r="O22" s="80"/>
      <c r="P22" s="27">
        <f t="shared" si="0"/>
        <v>0</v>
      </c>
      <c r="Q22" s="251" t="str">
        <f t="shared" si="1"/>
        <v/>
      </c>
      <c r="R22" s="102"/>
      <c r="S22" s="45"/>
    </row>
    <row r="23" ht="15.9" customHeight="1" spans="1:19">
      <c r="A23" s="44"/>
      <c r="B23" s="45"/>
      <c r="C23" s="45"/>
      <c r="D23" s="28"/>
      <c r="E23" s="28"/>
      <c r="F23" s="28"/>
      <c r="G23" s="227"/>
      <c r="H23" s="96"/>
      <c r="I23" s="27"/>
      <c r="J23" s="27"/>
      <c r="K23" s="102" t="s">
        <v>461</v>
      </c>
      <c r="L23" s="47"/>
      <c r="M23" s="27"/>
      <c r="N23" s="27"/>
      <c r="O23" s="80"/>
      <c r="P23" s="27">
        <f t="shared" si="0"/>
        <v>0</v>
      </c>
      <c r="Q23" s="251" t="str">
        <f t="shared" si="1"/>
        <v/>
      </c>
      <c r="R23" s="102"/>
      <c r="S23" s="45"/>
    </row>
    <row r="24" ht="15.9" customHeight="1" spans="1:19">
      <c r="A24" s="44"/>
      <c r="B24" s="45"/>
      <c r="C24" s="45"/>
      <c r="D24" s="28"/>
      <c r="E24" s="28"/>
      <c r="F24" s="28"/>
      <c r="G24" s="227"/>
      <c r="H24" s="96"/>
      <c r="I24" s="27"/>
      <c r="J24" s="27"/>
      <c r="K24" s="102" t="s">
        <v>461</v>
      </c>
      <c r="L24" s="47"/>
      <c r="M24" s="27"/>
      <c r="N24" s="27"/>
      <c r="O24" s="80"/>
      <c r="P24" s="27">
        <f t="shared" si="0"/>
        <v>0</v>
      </c>
      <c r="Q24" s="251" t="str">
        <f t="shared" si="1"/>
        <v/>
      </c>
      <c r="R24" s="102"/>
      <c r="S24" s="45"/>
    </row>
    <row r="25" ht="15.9" customHeight="1" spans="1:19">
      <c r="A25" s="44"/>
      <c r="B25" s="45"/>
      <c r="C25" s="45"/>
      <c r="D25" s="28"/>
      <c r="E25" s="28"/>
      <c r="F25" s="28"/>
      <c r="G25" s="227"/>
      <c r="H25" s="96"/>
      <c r="I25" s="27"/>
      <c r="J25" s="27"/>
      <c r="K25" s="102" t="s">
        <v>461</v>
      </c>
      <c r="L25" s="47"/>
      <c r="M25" s="27"/>
      <c r="N25" s="27"/>
      <c r="O25" s="80"/>
      <c r="P25" s="27">
        <f t="shared" si="0"/>
        <v>0</v>
      </c>
      <c r="Q25" s="251" t="str">
        <f t="shared" si="1"/>
        <v/>
      </c>
      <c r="R25" s="102"/>
      <c r="S25" s="45"/>
    </row>
    <row r="26" ht="15.9" customHeight="1" spans="1:19">
      <c r="A26" s="44"/>
      <c r="B26" s="45"/>
      <c r="C26" s="45"/>
      <c r="D26" s="28"/>
      <c r="E26" s="28"/>
      <c r="F26" s="28"/>
      <c r="G26" s="227"/>
      <c r="H26" s="96"/>
      <c r="I26" s="27"/>
      <c r="J26" s="27"/>
      <c r="K26" s="102" t="s">
        <v>461</v>
      </c>
      <c r="L26" s="47"/>
      <c r="M26" s="27"/>
      <c r="N26" s="27"/>
      <c r="O26" s="80"/>
      <c r="P26" s="27">
        <f t="shared" si="0"/>
        <v>0</v>
      </c>
      <c r="Q26" s="251" t="str">
        <f t="shared" si="1"/>
        <v/>
      </c>
      <c r="R26" s="102"/>
      <c r="S26" s="45"/>
    </row>
    <row r="27" ht="15.9" customHeight="1" spans="1:19">
      <c r="A27" s="44"/>
      <c r="B27" s="45"/>
      <c r="C27" s="45"/>
      <c r="D27" s="28"/>
      <c r="E27" s="28"/>
      <c r="F27" s="28"/>
      <c r="G27" s="227"/>
      <c r="H27" s="96"/>
      <c r="I27" s="27"/>
      <c r="J27" s="27"/>
      <c r="K27" s="102"/>
      <c r="L27" s="47"/>
      <c r="M27" s="27"/>
      <c r="N27" s="27"/>
      <c r="O27" s="80"/>
      <c r="P27" s="27">
        <f t="shared" si="0"/>
        <v>0</v>
      </c>
      <c r="Q27" s="251" t="str">
        <f t="shared" si="1"/>
        <v/>
      </c>
      <c r="R27" s="102"/>
      <c r="S27" s="45"/>
    </row>
    <row r="28" ht="15.9" customHeight="1" spans="1:19">
      <c r="A28" s="44"/>
      <c r="B28" s="45"/>
      <c r="C28" s="45"/>
      <c r="D28" s="28"/>
      <c r="E28" s="28"/>
      <c r="F28" s="28"/>
      <c r="G28" s="227"/>
      <c r="H28" s="96"/>
      <c r="I28" s="27"/>
      <c r="J28" s="27"/>
      <c r="K28" s="102"/>
      <c r="L28" s="47"/>
      <c r="M28" s="27"/>
      <c r="N28" s="27"/>
      <c r="O28" s="80"/>
      <c r="P28" s="27">
        <f t="shared" si="0"/>
        <v>0</v>
      </c>
      <c r="Q28" s="251" t="str">
        <f t="shared" si="1"/>
        <v/>
      </c>
      <c r="R28" s="102"/>
      <c r="S28" s="45"/>
    </row>
    <row r="29" ht="15.9" customHeight="1" spans="1:19">
      <c r="A29" s="44"/>
      <c r="B29" s="45"/>
      <c r="C29" s="45"/>
      <c r="D29" s="28"/>
      <c r="E29" s="28"/>
      <c r="F29" s="28"/>
      <c r="G29" s="227"/>
      <c r="H29" s="96"/>
      <c r="I29" s="27"/>
      <c r="J29" s="27"/>
      <c r="K29" s="102"/>
      <c r="L29" s="47"/>
      <c r="M29" s="27"/>
      <c r="N29" s="27"/>
      <c r="O29" s="80"/>
      <c r="P29" s="27">
        <f t="shared" si="0"/>
        <v>0</v>
      </c>
      <c r="Q29" s="251" t="str">
        <f t="shared" si="1"/>
        <v/>
      </c>
      <c r="R29" s="102"/>
      <c r="S29" s="45"/>
    </row>
    <row r="30" ht="15.9" customHeight="1" spans="1:19">
      <c r="A30" s="44"/>
      <c r="B30" s="45"/>
      <c r="C30" s="45"/>
      <c r="D30" s="28"/>
      <c r="E30" s="28"/>
      <c r="F30" s="28"/>
      <c r="G30" s="227"/>
      <c r="H30" s="96"/>
      <c r="I30" s="27"/>
      <c r="J30" s="27"/>
      <c r="K30" s="102"/>
      <c r="L30" s="47"/>
      <c r="M30" s="27"/>
      <c r="N30" s="27"/>
      <c r="O30" s="80"/>
      <c r="P30" s="27">
        <f t="shared" si="0"/>
        <v>0</v>
      </c>
      <c r="Q30" s="251" t="str">
        <f t="shared" si="1"/>
        <v/>
      </c>
      <c r="R30" s="102"/>
      <c r="S30" s="45"/>
    </row>
    <row r="31" ht="15.9" customHeight="1" spans="1:19">
      <c r="A31" s="44"/>
      <c r="B31" s="45"/>
      <c r="C31" s="45"/>
      <c r="D31" s="28"/>
      <c r="E31" s="28"/>
      <c r="F31" s="28"/>
      <c r="G31" s="227"/>
      <c r="H31" s="96"/>
      <c r="I31" s="27"/>
      <c r="J31" s="27"/>
      <c r="K31" s="102"/>
      <c r="L31" s="47"/>
      <c r="M31" s="27"/>
      <c r="N31" s="27"/>
      <c r="O31" s="80"/>
      <c r="P31" s="27">
        <f t="shared" si="0"/>
        <v>0</v>
      </c>
      <c r="Q31" s="251" t="str">
        <f t="shared" si="1"/>
        <v/>
      </c>
      <c r="R31" s="102"/>
      <c r="S31" s="45"/>
    </row>
    <row r="32" ht="15.9" customHeight="1" spans="1:19">
      <c r="A32" s="44"/>
      <c r="B32" s="45"/>
      <c r="C32" s="45"/>
      <c r="D32" s="28"/>
      <c r="E32" s="28"/>
      <c r="F32" s="28"/>
      <c r="G32" s="227"/>
      <c r="H32" s="96"/>
      <c r="I32" s="27"/>
      <c r="J32" s="27"/>
      <c r="K32" s="102"/>
      <c r="L32" s="47"/>
      <c r="M32" s="27"/>
      <c r="N32" s="27"/>
      <c r="O32" s="80"/>
      <c r="P32" s="27">
        <f t="shared" si="0"/>
        <v>0</v>
      </c>
      <c r="Q32" s="251" t="str">
        <f t="shared" si="1"/>
        <v/>
      </c>
      <c r="R32" s="102"/>
      <c r="S32" s="45"/>
    </row>
    <row r="33" ht="15.9" customHeight="1" spans="1:19">
      <c r="A33" s="44"/>
      <c r="B33" s="45"/>
      <c r="C33" s="45"/>
      <c r="D33" s="28"/>
      <c r="E33" s="28"/>
      <c r="F33" s="28"/>
      <c r="G33" s="227"/>
      <c r="H33" s="96"/>
      <c r="I33" s="27"/>
      <c r="J33" s="27"/>
      <c r="K33" s="102" t="s">
        <v>461</v>
      </c>
      <c r="L33" s="47"/>
      <c r="M33" s="27"/>
      <c r="N33" s="27"/>
      <c r="O33" s="80"/>
      <c r="P33" s="27">
        <f t="shared" si="0"/>
        <v>0</v>
      </c>
      <c r="Q33" s="251" t="str">
        <f t="shared" si="1"/>
        <v/>
      </c>
      <c r="R33" s="102"/>
      <c r="S33" s="45"/>
    </row>
    <row r="34" ht="15.9" customHeight="1" spans="1:19">
      <c r="A34" s="44"/>
      <c r="B34" s="45"/>
      <c r="C34" s="45"/>
      <c r="D34" s="28"/>
      <c r="E34" s="28"/>
      <c r="F34" s="28"/>
      <c r="G34" s="227"/>
      <c r="H34" s="96"/>
      <c r="I34" s="27"/>
      <c r="J34" s="27"/>
      <c r="K34" s="102"/>
      <c r="L34" s="47"/>
      <c r="M34" s="27"/>
      <c r="N34" s="27"/>
      <c r="O34" s="80"/>
      <c r="P34" s="27">
        <f t="shared" si="0"/>
        <v>0</v>
      </c>
      <c r="Q34" s="251" t="str">
        <f t="shared" si="1"/>
        <v/>
      </c>
      <c r="R34" s="102"/>
      <c r="S34" s="45"/>
    </row>
    <row r="35" ht="15.9" customHeight="1" spans="1:19">
      <c r="A35" s="31" t="s">
        <v>471</v>
      </c>
      <c r="B35" s="248"/>
      <c r="C35" s="249"/>
      <c r="D35" s="250"/>
      <c r="E35" s="28"/>
      <c r="F35" s="28"/>
      <c r="G35" s="227"/>
      <c r="H35" s="96"/>
      <c r="I35" s="27">
        <f>SUM(I7:I34)</f>
        <v>0</v>
      </c>
      <c r="J35" s="27">
        <f>SUM(J7:J34)</f>
        <v>0</v>
      </c>
      <c r="K35" s="102" t="s">
        <v>461</v>
      </c>
      <c r="L35" s="47">
        <f>SUM(L7:L34)</f>
        <v>0</v>
      </c>
      <c r="M35" s="47">
        <f>SUM(M7:M34)</f>
        <v>0</v>
      </c>
      <c r="N35" s="47">
        <f>SUM(N7:N34)</f>
        <v>0</v>
      </c>
      <c r="O35" s="47"/>
      <c r="P35" s="47">
        <f>SUM(P7:P34)</f>
        <v>0</v>
      </c>
      <c r="Q35" s="251" t="str">
        <f t="shared" si="1"/>
        <v/>
      </c>
      <c r="R35" s="121"/>
      <c r="S35" s="45"/>
    </row>
    <row r="36" ht="15.9" customHeight="1" spans="1:19">
      <c r="A36" s="31" t="s">
        <v>759</v>
      </c>
      <c r="B36" s="125"/>
      <c r="C36" s="32"/>
      <c r="D36" s="32"/>
      <c r="E36" s="28"/>
      <c r="F36" s="28"/>
      <c r="G36" s="227"/>
      <c r="H36" s="96"/>
      <c r="I36" s="27"/>
      <c r="J36" s="27"/>
      <c r="K36" s="102"/>
      <c r="L36" s="47"/>
      <c r="M36" s="47"/>
      <c r="N36" s="47"/>
      <c r="O36" s="47"/>
      <c r="P36" s="47"/>
      <c r="Q36" s="251" t="str">
        <f t="shared" si="1"/>
        <v/>
      </c>
      <c r="R36" s="121"/>
      <c r="S36" s="45"/>
    </row>
    <row r="37" ht="15.9" customHeight="1" spans="1:19">
      <c r="A37" s="31" t="s">
        <v>534</v>
      </c>
      <c r="B37" s="125"/>
      <c r="C37" s="32"/>
      <c r="D37" s="32"/>
      <c r="E37" s="28"/>
      <c r="F37" s="28"/>
      <c r="G37" s="227"/>
      <c r="H37" s="96"/>
      <c r="I37" s="27">
        <f>I35-I36</f>
        <v>0</v>
      </c>
      <c r="J37" s="27">
        <f>J35-J36</f>
        <v>0</v>
      </c>
      <c r="K37" s="102"/>
      <c r="L37" s="47">
        <f>L35-L36</f>
        <v>0</v>
      </c>
      <c r="M37" s="47">
        <f>M35-M36</f>
        <v>0</v>
      </c>
      <c r="N37" s="47">
        <f>N35-N36</f>
        <v>0</v>
      </c>
      <c r="O37" s="47"/>
      <c r="P37" s="47">
        <f>P35-P36</f>
        <v>0</v>
      </c>
      <c r="Q37" s="251" t="str">
        <f t="shared" si="1"/>
        <v/>
      </c>
      <c r="R37" s="121"/>
      <c r="S37" s="45"/>
    </row>
    <row r="38" s="13" customFormat="1" ht="15.9" customHeight="1" spans="1:14">
      <c r="A38" s="34" t="str">
        <f>CONCATENATE("被评估单位填表人：",基本情况!$D$9)</f>
        <v>被评估单位填表人：</v>
      </c>
      <c r="B38" s="35"/>
      <c r="C38" s="35"/>
      <c r="D38" s="35"/>
      <c r="G38" s="65"/>
      <c r="H38" s="48"/>
      <c r="I38" s="48"/>
      <c r="J38" s="48"/>
      <c r="K38" s="48"/>
      <c r="L38" s="48"/>
      <c r="N38" s="81" t="str">
        <f>CONCATENATE("资产评估专业人员：",基本情况!$B$11)</f>
        <v>资产评估专业人员：</v>
      </c>
    </row>
    <row r="39" s="13" customFormat="1" ht="15.9" customHeight="1" spans="1:1">
      <c r="A39" s="37" t="str">
        <f>基本情况!$A$7&amp;基本情况!$B$7</f>
        <v>填表日期：2024年9月13日</v>
      </c>
    </row>
  </sheetData>
  <mergeCells count="24">
    <mergeCell ref="A1:S1"/>
    <mergeCell ref="A2:S2"/>
    <mergeCell ref="Q3:S3"/>
    <mergeCell ref="A4:G4"/>
    <mergeCell ref="Q4:S4"/>
    <mergeCell ref="L5:M5"/>
    <mergeCell ref="N5:P5"/>
    <mergeCell ref="A35:C35"/>
    <mergeCell ref="A36:C36"/>
    <mergeCell ref="A37:C37"/>
    <mergeCell ref="A5:A6"/>
    <mergeCell ref="B5:B6"/>
    <mergeCell ref="C5:C6"/>
    <mergeCell ref="D5:D6"/>
    <mergeCell ref="E5:E6"/>
    <mergeCell ref="F5:F6"/>
    <mergeCell ref="G5:G6"/>
    <mergeCell ref="H5:H6"/>
    <mergeCell ref="I5:I6"/>
    <mergeCell ref="J5:J6"/>
    <mergeCell ref="K5:K6"/>
    <mergeCell ref="Q5:Q6"/>
    <mergeCell ref="R5:R6"/>
    <mergeCell ref="S5:S6"/>
  </mergeCells>
  <printOptions horizontalCentered="1"/>
  <pageMargins left="0.590551181102362" right="0.590551181102362" top="0.866141732283464" bottom="0.47244094488189" header="1.22047244094488" footer="0.196850393700787"/>
  <pageSetup paperSize="9" scale="81"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31"/>
  <sheetViews>
    <sheetView zoomScale="90" zoomScaleNormal="90" workbookViewId="0">
      <selection activeCell="B14" sqref="B14"/>
    </sheetView>
  </sheetViews>
  <sheetFormatPr defaultColWidth="9" defaultRowHeight="15.75" customHeight="1"/>
  <cols>
    <col min="1" max="1" width="7.66666666666667" style="14" customWidth="1"/>
    <col min="2" max="2" width="25.5833333333333" style="14" customWidth="1"/>
    <col min="3" max="3" width="12.6666666666667" style="14" hidden="1" customWidth="1"/>
    <col min="4" max="4" width="12.6666666666667" style="14" customWidth="1"/>
    <col min="5" max="5" width="12.6666666666667" style="14" hidden="1" customWidth="1"/>
    <col min="6" max="6" width="12.6666666666667" style="14" customWidth="1"/>
    <col min="7" max="7" width="12.6666666666667" style="14" hidden="1" customWidth="1"/>
    <col min="8" max="8" width="12.6666666666667" style="14" customWidth="1"/>
    <col min="9" max="9" width="8.58333333333333" style="14" hidden="1" customWidth="1"/>
    <col min="10" max="10" width="8.58333333333333" style="14" customWidth="1"/>
    <col min="11" max="16384" width="9" style="14"/>
  </cols>
  <sheetData>
    <row r="1" s="11" customFormat="1" ht="30" customHeight="1" spans="1:10">
      <c r="A1" s="15" t="s">
        <v>760</v>
      </c>
      <c r="B1" s="15"/>
      <c r="C1" s="15"/>
      <c r="D1" s="15"/>
      <c r="E1" s="15"/>
      <c r="F1" s="15"/>
      <c r="G1" s="15"/>
      <c r="H1" s="15"/>
      <c r="I1" s="15"/>
      <c r="J1" s="15"/>
    </row>
    <row r="2" ht="14.5" customHeight="1" spans="1:10">
      <c r="A2" s="16" t="str">
        <f>基本情况!A4&amp;基本情况!B4</f>
        <v>评估基准日：2024年9月13日</v>
      </c>
      <c r="B2" s="16"/>
      <c r="C2" s="16"/>
      <c r="D2" s="16"/>
      <c r="E2" s="40"/>
      <c r="F2" s="40"/>
      <c r="G2" s="40"/>
      <c r="H2" s="40"/>
      <c r="I2" s="40"/>
      <c r="J2" s="40"/>
    </row>
    <row r="3" customHeight="1" spans="1:10">
      <c r="A3" s="16"/>
      <c r="B3" s="16"/>
      <c r="C3" s="16"/>
      <c r="D3" s="16"/>
      <c r="E3" s="40"/>
      <c r="F3" s="40"/>
      <c r="G3" s="40"/>
      <c r="H3" s="41" t="s">
        <v>761</v>
      </c>
      <c r="I3" s="41"/>
      <c r="J3" s="41"/>
    </row>
    <row r="4" customHeight="1" spans="1:10">
      <c r="A4" s="94" t="str">
        <f>基本情况!A6&amp;基本情况!B6</f>
        <v>被评估单位：海南省农垦五指山茶业集团股份有限公司定安农产品加工厂</v>
      </c>
      <c r="G4" s="126" t="s">
        <v>377</v>
      </c>
      <c r="H4" s="126"/>
      <c r="I4" s="126"/>
      <c r="J4" s="126"/>
    </row>
    <row r="5" s="21" customFormat="1" ht="15" customHeight="1" spans="1:10">
      <c r="A5" s="28" t="s">
        <v>762</v>
      </c>
      <c r="B5" s="28" t="s">
        <v>763</v>
      </c>
      <c r="C5" s="125" t="s">
        <v>380</v>
      </c>
      <c r="D5" s="32"/>
      <c r="E5" s="28" t="s">
        <v>381</v>
      </c>
      <c r="F5" s="28"/>
      <c r="G5" s="28" t="s">
        <v>764</v>
      </c>
      <c r="H5" s="28"/>
      <c r="I5" s="28" t="s">
        <v>383</v>
      </c>
      <c r="J5" s="28"/>
    </row>
    <row r="6" s="21" customFormat="1" ht="15" customHeight="1" spans="1:10">
      <c r="A6" s="28"/>
      <c r="B6" s="28"/>
      <c r="C6" s="32" t="s">
        <v>756</v>
      </c>
      <c r="D6" s="28" t="s">
        <v>757</v>
      </c>
      <c r="E6" s="28" t="s">
        <v>756</v>
      </c>
      <c r="F6" s="28" t="s">
        <v>757</v>
      </c>
      <c r="G6" s="28" t="s">
        <v>756</v>
      </c>
      <c r="H6" s="28" t="s">
        <v>757</v>
      </c>
      <c r="I6" s="28" t="s">
        <v>756</v>
      </c>
      <c r="J6" s="28" t="s">
        <v>757</v>
      </c>
    </row>
    <row r="7" ht="15.9" customHeight="1" spans="1:10">
      <c r="A7" s="20"/>
      <c r="B7" s="238" t="s">
        <v>765</v>
      </c>
      <c r="C7" s="112">
        <f t="shared" ref="C7:H7" si="0">SUM(C8:C10)</f>
        <v>0</v>
      </c>
      <c r="D7" s="112">
        <f t="shared" si="0"/>
        <v>0</v>
      </c>
      <c r="E7" s="112">
        <f t="shared" si="0"/>
        <v>0</v>
      </c>
      <c r="F7" s="112">
        <f t="shared" si="0"/>
        <v>0</v>
      </c>
      <c r="G7" s="112">
        <f t="shared" si="0"/>
        <v>0</v>
      </c>
      <c r="H7" s="112">
        <f t="shared" si="0"/>
        <v>0</v>
      </c>
      <c r="I7" s="113" t="str">
        <f>IF(OR(C7=0,C7=""),"",ROUND((G7)/C7*100,2))</f>
        <v/>
      </c>
      <c r="J7" s="113" t="str">
        <f>IF(OR(D7=0,D7=""),"",ROUND((H7)/D7*100,2))</f>
        <v/>
      </c>
    </row>
    <row r="8" ht="15.9" customHeight="1" spans="1:10">
      <c r="A8" s="20" t="s">
        <v>766</v>
      </c>
      <c r="B8" s="239" t="s">
        <v>767</v>
      </c>
      <c r="C8" s="112">
        <f>'4-6-1房屋建筑物'!I29</f>
        <v>0</v>
      </c>
      <c r="D8" s="112">
        <f>'4-6-1房屋建筑物'!J29</f>
        <v>0</v>
      </c>
      <c r="E8" s="24">
        <f>'4-6-1房屋建筑物'!K29</f>
        <v>0</v>
      </c>
      <c r="F8" s="24">
        <f>'4-6-1房屋建筑物'!M29</f>
        <v>0</v>
      </c>
      <c r="G8" s="24">
        <f t="shared" ref="G8:H8" si="1">E8-C8</f>
        <v>0</v>
      </c>
      <c r="H8" s="24">
        <f t="shared" si="1"/>
        <v>0</v>
      </c>
      <c r="I8" s="113" t="str">
        <f t="shared" ref="I8:I29" si="2">IF(OR(C8=0,C8=""),"",ROUND((G8)/C8*100,2))</f>
        <v/>
      </c>
      <c r="J8" s="113" t="str">
        <f t="shared" ref="J8:J29" si="3">IF(OR(D8=0,D8=""),"",ROUND((H8)/D8*100,2))</f>
        <v/>
      </c>
    </row>
    <row r="9" ht="15.9" customHeight="1" spans="1:10">
      <c r="A9" s="20" t="s">
        <v>768</v>
      </c>
      <c r="B9" s="239" t="s">
        <v>769</v>
      </c>
      <c r="C9" s="24">
        <f>'4-6-2构筑物'!I30</f>
        <v>0</v>
      </c>
      <c r="D9" s="24">
        <f>'4-6-2构筑物'!J30</f>
        <v>0</v>
      </c>
      <c r="E9" s="24">
        <f>'4-6-2构筑物'!K30</f>
        <v>0</v>
      </c>
      <c r="F9" s="24">
        <f>'4-6-2构筑物'!M30</f>
        <v>0</v>
      </c>
      <c r="G9" s="24">
        <f t="shared" ref="G9:G11" si="4">E9-C9</f>
        <v>0</v>
      </c>
      <c r="H9" s="24">
        <f t="shared" ref="H9:H11" si="5">F9-D9</f>
        <v>0</v>
      </c>
      <c r="I9" s="113" t="str">
        <f t="shared" ref="I9:I11" si="6">IF(OR(C9=0,C9=""),"",ROUND((G9)/C9*100,2))</f>
        <v/>
      </c>
      <c r="J9" s="113" t="str">
        <f t="shared" ref="J9:J11" si="7">IF(OR(D9=0,D9=""),"",ROUND((H9)/D9*100,2))</f>
        <v/>
      </c>
    </row>
    <row r="10" ht="15.9" customHeight="1" spans="1:10">
      <c r="A10" s="20" t="s">
        <v>770</v>
      </c>
      <c r="B10" s="239" t="s">
        <v>771</v>
      </c>
      <c r="C10" s="112">
        <f>'4-6-3管道沟槽'!I28</f>
        <v>0</v>
      </c>
      <c r="D10" s="112">
        <f>'4-6-3管道沟槽'!J28</f>
        <v>0</v>
      </c>
      <c r="E10" s="24">
        <f>'4-6-3管道沟槽'!K28</f>
        <v>0</v>
      </c>
      <c r="F10" s="24">
        <f>'4-6-3管道沟槽'!M28</f>
        <v>0</v>
      </c>
      <c r="G10" s="24">
        <f t="shared" si="4"/>
        <v>0</v>
      </c>
      <c r="H10" s="24">
        <f t="shared" si="5"/>
        <v>0</v>
      </c>
      <c r="I10" s="113" t="str">
        <f t="shared" si="6"/>
        <v/>
      </c>
      <c r="J10" s="113" t="str">
        <f t="shared" si="7"/>
        <v/>
      </c>
    </row>
    <row r="11" ht="15.9" customHeight="1" spans="1:10">
      <c r="A11" s="20"/>
      <c r="B11" s="240" t="s">
        <v>772</v>
      </c>
      <c r="C11" s="112"/>
      <c r="D11" s="24">
        <f>'4-6-1房屋建筑物'!J30+'4-6-2构筑物'!J31+'4-6-3管道沟槽'!J29</f>
        <v>0</v>
      </c>
      <c r="E11" s="24"/>
      <c r="F11" s="24">
        <f>'4-6-1房屋建筑物'!M30+'4-6-2构筑物'!M31+'4-6-3管道沟槽'!M29</f>
        <v>0</v>
      </c>
      <c r="G11" s="24">
        <f t="shared" si="4"/>
        <v>0</v>
      </c>
      <c r="H11" s="24">
        <f t="shared" si="5"/>
        <v>0</v>
      </c>
      <c r="I11" s="113" t="str">
        <f t="shared" si="6"/>
        <v/>
      </c>
      <c r="J11" s="113" t="str">
        <f t="shared" si="7"/>
        <v/>
      </c>
    </row>
    <row r="12" ht="15.9" customHeight="1" spans="1:10">
      <c r="A12" s="20"/>
      <c r="B12" s="241" t="s">
        <v>773</v>
      </c>
      <c r="C12" s="112">
        <f>C7-C11</f>
        <v>0</v>
      </c>
      <c r="D12" s="112">
        <f t="shared" ref="D12:H12" si="8">D7-D11</f>
        <v>0</v>
      </c>
      <c r="E12" s="112">
        <f t="shared" si="8"/>
        <v>0</v>
      </c>
      <c r="F12" s="112">
        <f t="shared" si="8"/>
        <v>0</v>
      </c>
      <c r="G12" s="112">
        <f t="shared" si="8"/>
        <v>0</v>
      </c>
      <c r="H12" s="112">
        <f t="shared" si="8"/>
        <v>0</v>
      </c>
      <c r="I12" s="113" t="str">
        <f t="shared" si="2"/>
        <v/>
      </c>
      <c r="J12" s="113" t="str">
        <f t="shared" si="3"/>
        <v/>
      </c>
    </row>
    <row r="13" ht="15.9" customHeight="1" spans="1:10">
      <c r="A13" s="20"/>
      <c r="B13" s="239"/>
      <c r="C13" s="112"/>
      <c r="D13" s="24"/>
      <c r="E13" s="24"/>
      <c r="F13" s="24"/>
      <c r="G13" s="24"/>
      <c r="H13" s="24"/>
      <c r="I13" s="113"/>
      <c r="J13" s="113"/>
    </row>
    <row r="14" ht="15.9" customHeight="1" spans="1:10">
      <c r="A14" s="20"/>
      <c r="B14" s="238" t="s">
        <v>774</v>
      </c>
      <c r="C14" s="112">
        <f t="shared" ref="C14:H14" si="9">SUM(C15:C17)</f>
        <v>10238577.72</v>
      </c>
      <c r="D14" s="112">
        <f t="shared" si="9"/>
        <v>2110647.98</v>
      </c>
      <c r="E14" s="112">
        <f t="shared" si="9"/>
        <v>9615249.26</v>
      </c>
      <c r="F14" s="112">
        <f t="shared" si="9"/>
        <v>878125</v>
      </c>
      <c r="G14" s="112">
        <f t="shared" si="9"/>
        <v>-623328.46</v>
      </c>
      <c r="H14" s="112">
        <f t="shared" si="9"/>
        <v>-1232522.98</v>
      </c>
      <c r="I14" s="113">
        <f t="shared" si="2"/>
        <v>-6.09</v>
      </c>
      <c r="J14" s="113">
        <f t="shared" si="3"/>
        <v>-58.4</v>
      </c>
    </row>
    <row r="15" ht="15.9" customHeight="1" spans="1:10">
      <c r="A15" s="20" t="s">
        <v>775</v>
      </c>
      <c r="B15" s="239" t="s">
        <v>776</v>
      </c>
      <c r="C15" s="112">
        <f>'4-6-4机器设备'!J82</f>
        <v>10238577.72</v>
      </c>
      <c r="D15" s="24">
        <f>'4-6-4机器设备'!K82</f>
        <v>2110647.98</v>
      </c>
      <c r="E15" s="24">
        <f>'4-6-4机器设备'!L82</f>
        <v>9615249.26</v>
      </c>
      <c r="F15" s="24">
        <f>'4-6-4机器设备'!N82</f>
        <v>878125</v>
      </c>
      <c r="G15" s="24">
        <f t="shared" ref="G15:G18" si="10">E15-C15</f>
        <v>-623328.46</v>
      </c>
      <c r="H15" s="24">
        <f t="shared" ref="H15:H18" si="11">F15-D15</f>
        <v>-1232522.98</v>
      </c>
      <c r="I15" s="113">
        <f t="shared" ref="I15:I18" si="12">IF(OR(C15=0,C15=""),"",ROUND((G15)/C15*100,2))</f>
        <v>-6.09</v>
      </c>
      <c r="J15" s="113">
        <f t="shared" ref="J15:J18" si="13">IF(OR(D15=0,D15=""),"",ROUND((H15)/D15*100,2))</f>
        <v>-58.4</v>
      </c>
    </row>
    <row r="16" ht="15.9" customHeight="1" spans="1:10">
      <c r="A16" s="20" t="s">
        <v>777</v>
      </c>
      <c r="B16" s="239" t="s">
        <v>778</v>
      </c>
      <c r="C16" s="112">
        <f>'4-6-5车辆'!K32</f>
        <v>0</v>
      </c>
      <c r="D16" s="112">
        <f>'4-6-5车辆'!L32</f>
        <v>0</v>
      </c>
      <c r="E16" s="112">
        <f>'4-6-5车辆'!M32</f>
        <v>0</v>
      </c>
      <c r="F16" s="24">
        <f>'4-6-5车辆'!O32</f>
        <v>0</v>
      </c>
      <c r="G16" s="24">
        <f t="shared" si="10"/>
        <v>0</v>
      </c>
      <c r="H16" s="24">
        <f t="shared" si="11"/>
        <v>0</v>
      </c>
      <c r="I16" s="113" t="str">
        <f t="shared" si="12"/>
        <v/>
      </c>
      <c r="J16" s="113" t="str">
        <f t="shared" si="13"/>
        <v/>
      </c>
    </row>
    <row r="17" ht="15.9" customHeight="1" spans="1:10">
      <c r="A17" s="20" t="s">
        <v>779</v>
      </c>
      <c r="B17" s="239" t="s">
        <v>780</v>
      </c>
      <c r="C17" s="112">
        <f>'4-6-6电子设备'!J31</f>
        <v>0</v>
      </c>
      <c r="D17" s="112">
        <f>'4-6-6电子设备'!K31</f>
        <v>0</v>
      </c>
      <c r="E17" s="112">
        <f>'4-6-6电子设备'!L31</f>
        <v>0</v>
      </c>
      <c r="F17" s="24">
        <f>'4-6-6电子设备'!N31</f>
        <v>0</v>
      </c>
      <c r="G17" s="24">
        <f t="shared" si="10"/>
        <v>0</v>
      </c>
      <c r="H17" s="24">
        <f t="shared" si="11"/>
        <v>0</v>
      </c>
      <c r="I17" s="113" t="str">
        <f t="shared" si="12"/>
        <v/>
      </c>
      <c r="J17" s="113" t="str">
        <f t="shared" si="13"/>
        <v/>
      </c>
    </row>
    <row r="18" ht="15.9" customHeight="1" spans="1:10">
      <c r="A18" s="20"/>
      <c r="B18" s="239" t="s">
        <v>781</v>
      </c>
      <c r="C18" s="112"/>
      <c r="D18" s="24">
        <f>'4-6-4机器设备'!K83+'4-6-5车辆'!L33+'4-6-6电子设备'!K32</f>
        <v>0</v>
      </c>
      <c r="E18" s="24"/>
      <c r="F18" s="24">
        <f>'4-6-4机器设备'!N83+'4-6-5车辆'!O33+'4-6-6电子设备'!N32</f>
        <v>0</v>
      </c>
      <c r="G18" s="24">
        <f t="shared" si="10"/>
        <v>0</v>
      </c>
      <c r="H18" s="24">
        <f t="shared" si="11"/>
        <v>0</v>
      </c>
      <c r="I18" s="113" t="str">
        <f t="shared" si="12"/>
        <v/>
      </c>
      <c r="J18" s="113" t="str">
        <f t="shared" si="13"/>
        <v/>
      </c>
    </row>
    <row r="19" ht="15.9" customHeight="1" spans="1:10">
      <c r="A19" s="20"/>
      <c r="B19" s="239" t="s">
        <v>782</v>
      </c>
      <c r="C19" s="112">
        <f>C14-C18</f>
        <v>10238577.72</v>
      </c>
      <c r="D19" s="112">
        <f t="shared" ref="D19:H19" si="14">D14-D18</f>
        <v>2110647.98</v>
      </c>
      <c r="E19" s="112">
        <f t="shared" si="14"/>
        <v>9615249.26</v>
      </c>
      <c r="F19" s="112">
        <f t="shared" si="14"/>
        <v>878125</v>
      </c>
      <c r="G19" s="112">
        <f t="shared" si="14"/>
        <v>-623328.46</v>
      </c>
      <c r="H19" s="112">
        <f t="shared" si="14"/>
        <v>-1232522.98</v>
      </c>
      <c r="I19" s="113">
        <f t="shared" si="2"/>
        <v>-6.09</v>
      </c>
      <c r="J19" s="113">
        <f t="shared" si="3"/>
        <v>-58.4</v>
      </c>
    </row>
    <row r="20" ht="15.9" customHeight="1" spans="1:10">
      <c r="A20" s="20"/>
      <c r="B20" s="239"/>
      <c r="C20" s="112"/>
      <c r="D20" s="24"/>
      <c r="E20" s="24"/>
      <c r="F20" s="24"/>
      <c r="G20" s="24"/>
      <c r="H20" s="24"/>
      <c r="I20" s="113"/>
      <c r="J20" s="113"/>
    </row>
    <row r="21" ht="15.9" customHeight="1" spans="1:10">
      <c r="A21" s="20" t="s">
        <v>783</v>
      </c>
      <c r="B21" s="239" t="s">
        <v>784</v>
      </c>
      <c r="C21" s="112">
        <f>'4-6-7土地'!K33</f>
        <v>0</v>
      </c>
      <c r="D21" s="24">
        <f>'4-6-7土地'!L33</f>
        <v>0</v>
      </c>
      <c r="E21" s="24">
        <f>'4-6-7土地'!M33</f>
        <v>0</v>
      </c>
      <c r="F21" s="24">
        <f>'4-6-7土地'!M33</f>
        <v>0</v>
      </c>
      <c r="G21" s="24">
        <f t="shared" ref="G21" si="15">E21-C21</f>
        <v>0</v>
      </c>
      <c r="H21" s="24">
        <f t="shared" ref="H21" si="16">F21-D21</f>
        <v>0</v>
      </c>
      <c r="I21" s="113" t="str">
        <f t="shared" ref="I21" si="17">IF(OR(C21=0,C21=""),"",ROUND((G21)/C21*100,2))</f>
        <v/>
      </c>
      <c r="J21" s="113" t="str">
        <f t="shared" ref="J21" si="18">IF(OR(D21=0,D21=""),"",ROUND((H21)/D21*100,2))</f>
        <v/>
      </c>
    </row>
    <row r="22" ht="15.9" customHeight="1" spans="1:10">
      <c r="A22" s="20"/>
      <c r="B22" s="239"/>
      <c r="C22" s="47"/>
      <c r="D22" s="27"/>
      <c r="E22" s="27"/>
      <c r="F22" s="27"/>
      <c r="G22" s="27"/>
      <c r="H22" s="27"/>
      <c r="I22" s="113"/>
      <c r="J22" s="113"/>
    </row>
    <row r="23" ht="15.9" customHeight="1" spans="1:10">
      <c r="A23" s="20" t="s">
        <v>785</v>
      </c>
      <c r="B23" s="239" t="s">
        <v>786</v>
      </c>
      <c r="C23" s="47">
        <f>'4-6-8固定资产清理'!F28</f>
        <v>0</v>
      </c>
      <c r="D23" s="27">
        <f>'4-6-8固定资产清理'!F28</f>
        <v>0</v>
      </c>
      <c r="E23" s="27">
        <f>'4-6-8固定资产清理'!G28</f>
        <v>0</v>
      </c>
      <c r="F23" s="27">
        <f>'4-6-8固定资产清理'!G28</f>
        <v>0</v>
      </c>
      <c r="G23" s="24">
        <f t="shared" ref="G23" si="19">E23-C23</f>
        <v>0</v>
      </c>
      <c r="H23" s="24">
        <f t="shared" ref="H23" si="20">F23-D23</f>
        <v>0</v>
      </c>
      <c r="I23" s="113" t="str">
        <f t="shared" ref="I23" si="21">IF(OR(C23=0,C23=""),"",ROUND((G23)/C23*100,2))</f>
        <v/>
      </c>
      <c r="J23" s="113" t="str">
        <f t="shared" ref="J23" si="22">IF(OR(D23=0,D23=""),"",ROUND((H23)/D23*100,2))</f>
        <v/>
      </c>
    </row>
    <row r="24" ht="15.9" customHeight="1" spans="1:10">
      <c r="A24" s="20"/>
      <c r="B24" s="239"/>
      <c r="C24" s="47"/>
      <c r="D24" s="27"/>
      <c r="E24" s="27"/>
      <c r="F24" s="27"/>
      <c r="G24" s="27"/>
      <c r="H24" s="27"/>
      <c r="I24" s="113"/>
      <c r="J24" s="113"/>
    </row>
    <row r="25" ht="15.9" customHeight="1" spans="1:10">
      <c r="A25" s="20"/>
      <c r="B25" s="239"/>
      <c r="C25" s="47"/>
      <c r="D25" s="27"/>
      <c r="E25" s="27"/>
      <c r="F25" s="27"/>
      <c r="G25" s="27"/>
      <c r="H25" s="27"/>
      <c r="I25" s="113"/>
      <c r="J25" s="113"/>
    </row>
    <row r="26" ht="15.9" customHeight="1" spans="1:10">
      <c r="A26" s="20"/>
      <c r="B26" s="239"/>
      <c r="C26" s="47"/>
      <c r="D26" s="27"/>
      <c r="E26" s="27"/>
      <c r="F26" s="27"/>
      <c r="G26" s="27"/>
      <c r="H26" s="27"/>
      <c r="I26" s="113"/>
      <c r="J26" s="113"/>
    </row>
    <row r="27" ht="15.9" customHeight="1" spans="1:10">
      <c r="A27" s="242" t="s">
        <v>787</v>
      </c>
      <c r="B27" s="243"/>
      <c r="C27" s="47">
        <f>C7+C14+C21+C23</f>
        <v>10238577.72</v>
      </c>
      <c r="D27" s="47">
        <f t="shared" ref="D27:H27" si="23">D7+D14+D21+D23</f>
        <v>2110647.98</v>
      </c>
      <c r="E27" s="47">
        <f t="shared" si="23"/>
        <v>9615249.26</v>
      </c>
      <c r="F27" s="47">
        <f t="shared" si="23"/>
        <v>878125</v>
      </c>
      <c r="G27" s="47">
        <f t="shared" si="23"/>
        <v>-623328.46</v>
      </c>
      <c r="H27" s="47">
        <f t="shared" si="23"/>
        <v>-1232522.98</v>
      </c>
      <c r="I27" s="113">
        <f t="shared" si="2"/>
        <v>-6.09</v>
      </c>
      <c r="J27" s="113">
        <f t="shared" si="3"/>
        <v>-58.4</v>
      </c>
    </row>
    <row r="28" ht="15.9" customHeight="1" spans="1:10">
      <c r="A28" s="86" t="s">
        <v>788</v>
      </c>
      <c r="B28" s="118"/>
      <c r="C28" s="47">
        <f>C11+C18</f>
        <v>0</v>
      </c>
      <c r="D28" s="47">
        <f t="shared" ref="D28:H28" si="24">D11+D18</f>
        <v>0</v>
      </c>
      <c r="E28" s="47">
        <f t="shared" si="24"/>
        <v>0</v>
      </c>
      <c r="F28" s="47">
        <f t="shared" si="24"/>
        <v>0</v>
      </c>
      <c r="G28" s="47">
        <f t="shared" si="24"/>
        <v>0</v>
      </c>
      <c r="H28" s="47">
        <f t="shared" si="24"/>
        <v>0</v>
      </c>
      <c r="I28" s="113" t="str">
        <f t="shared" si="2"/>
        <v/>
      </c>
      <c r="J28" s="113" t="str">
        <f t="shared" si="3"/>
        <v/>
      </c>
    </row>
    <row r="29" ht="15.9" customHeight="1" spans="1:10">
      <c r="A29" s="92" t="s">
        <v>789</v>
      </c>
      <c r="B29" s="85"/>
      <c r="C29" s="47">
        <f t="shared" ref="C29" si="25">C27-C28</f>
        <v>10238577.72</v>
      </c>
      <c r="D29" s="47">
        <f t="shared" ref="D29:H29" si="26">D27-D28</f>
        <v>2110647.98</v>
      </c>
      <c r="E29" s="47">
        <f t="shared" si="26"/>
        <v>9615249.26</v>
      </c>
      <c r="F29" s="47">
        <f t="shared" si="26"/>
        <v>878125</v>
      </c>
      <c r="G29" s="47">
        <f t="shared" si="26"/>
        <v>-623328.46</v>
      </c>
      <c r="H29" s="47">
        <f t="shared" si="26"/>
        <v>-1232522.98</v>
      </c>
      <c r="I29" s="113">
        <f t="shared" si="2"/>
        <v>-6.09</v>
      </c>
      <c r="J29" s="113">
        <f t="shared" si="3"/>
        <v>-58.4</v>
      </c>
    </row>
    <row r="30" s="13" customFormat="1" ht="15.9" customHeight="1" spans="1:10">
      <c r="A30" s="34" t="str">
        <f>CONCATENATE("被评估单位填表人：",基本情况!$D$9)</f>
        <v>被评估单位填表人：</v>
      </c>
      <c r="B30" s="35"/>
      <c r="C30" s="35"/>
      <c r="D30" s="35"/>
      <c r="F30" s="36" t="str">
        <f>CONCATENATE("资产评估专业人员：",基本情况!$B$14)</f>
        <v>资产评估专业人员：</v>
      </c>
      <c r="G30" s="66"/>
      <c r="H30" s="66"/>
      <c r="I30" s="66"/>
      <c r="J30" s="66"/>
    </row>
    <row r="31" s="13" customFormat="1" ht="15.9" customHeight="1" spans="1:1">
      <c r="A31" s="37" t="str">
        <f>基本情况!$A$7&amp;基本情况!$B$7</f>
        <v>填表日期：2024年9月13日</v>
      </c>
    </row>
  </sheetData>
  <mergeCells count="13">
    <mergeCell ref="A1:J1"/>
    <mergeCell ref="A2:J2"/>
    <mergeCell ref="H3:J3"/>
    <mergeCell ref="G4:J4"/>
    <mergeCell ref="C5:D5"/>
    <mergeCell ref="E5:F5"/>
    <mergeCell ref="G5:H5"/>
    <mergeCell ref="I5:J5"/>
    <mergeCell ref="A27:B27"/>
    <mergeCell ref="A28:B28"/>
    <mergeCell ref="A29:B29"/>
    <mergeCell ref="A5:A6"/>
    <mergeCell ref="B5:B6"/>
  </mergeCells>
  <printOptions horizontalCentered="1"/>
  <pageMargins left="0.590551181102362" right="0.590551181102362" top="0.866141732283464" bottom="0.47244094488189" header="1.22047244094488" footer="0.196850393700787"/>
  <pageSetup paperSize="9" scale="9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zoomScale="90" zoomScaleNormal="90" workbookViewId="0">
      <selection activeCell="A1" sqref="A1:P1"/>
    </sheetView>
  </sheetViews>
  <sheetFormatPr defaultColWidth="9" defaultRowHeight="15.75" customHeight="1"/>
  <cols>
    <col min="1" max="1" width="5.66666666666667" style="14" customWidth="1"/>
    <col min="2" max="3" width="9.58333333333333" style="14" customWidth="1"/>
    <col min="4" max="5" width="7.58333333333333" style="14" customWidth="1"/>
    <col min="6" max="6" width="5.16666666666667" style="14" customWidth="1"/>
    <col min="7" max="8" width="7.66666666666667" style="14" customWidth="1"/>
    <col min="9" max="11" width="11.5833333333333" style="14" customWidth="1"/>
    <col min="12" max="12" width="6.16666666666667" style="14" customWidth="1"/>
    <col min="13" max="13" width="11.5833333333333" style="14" customWidth="1"/>
    <col min="14" max="14" width="7.58333333333333" style="14" customWidth="1"/>
    <col min="15" max="15" width="7.66666666666667" style="14" customWidth="1"/>
    <col min="16" max="16" width="6.58333333333333" style="14" customWidth="1"/>
    <col min="17" max="16384" width="9" style="14"/>
  </cols>
  <sheetData>
    <row r="1" s="11" customFormat="1" ht="30" customHeight="1" spans="1:16">
      <c r="A1" s="15" t="s">
        <v>790</v>
      </c>
      <c r="B1" s="15"/>
      <c r="C1" s="15"/>
      <c r="D1" s="15"/>
      <c r="E1" s="15"/>
      <c r="F1" s="15"/>
      <c r="G1" s="15"/>
      <c r="H1" s="15"/>
      <c r="I1" s="15"/>
      <c r="J1" s="15"/>
      <c r="K1" s="15"/>
      <c r="L1" s="15"/>
      <c r="M1" s="15"/>
      <c r="N1" s="15"/>
      <c r="O1" s="15"/>
      <c r="P1" s="15"/>
    </row>
    <row r="2" ht="14.5" customHeight="1" spans="1:16">
      <c r="A2" s="16" t="str">
        <f>基本情况!A4&amp;基本情况!B4</f>
        <v>评估基准日：2024年9月13日</v>
      </c>
      <c r="B2" s="16"/>
      <c r="C2" s="16"/>
      <c r="D2" s="16"/>
      <c r="E2" s="16"/>
      <c r="F2" s="16"/>
      <c r="G2" s="16"/>
      <c r="H2" s="16"/>
      <c r="I2" s="16"/>
      <c r="J2" s="16"/>
      <c r="K2" s="16"/>
      <c r="L2" s="16"/>
      <c r="M2" s="16"/>
      <c r="N2" s="16"/>
      <c r="O2" s="16"/>
      <c r="P2" s="16"/>
    </row>
    <row r="3" customHeight="1" spans="1:16">
      <c r="A3" s="16"/>
      <c r="B3" s="16"/>
      <c r="C3" s="16"/>
      <c r="D3" s="16"/>
      <c r="E3" s="16"/>
      <c r="F3" s="16"/>
      <c r="G3" s="16"/>
      <c r="H3" s="16"/>
      <c r="I3" s="16"/>
      <c r="J3" s="16"/>
      <c r="K3" s="16"/>
      <c r="L3" s="16"/>
      <c r="M3" s="16"/>
      <c r="N3" s="16"/>
      <c r="O3" s="17" t="s">
        <v>791</v>
      </c>
      <c r="P3" s="17"/>
    </row>
    <row r="4" customHeight="1" spans="1:16">
      <c r="A4" s="94" t="str">
        <f>基本情况!A6&amp;基本情况!B6</f>
        <v>被评估单位：海南省农垦五指山茶业集团股份有限公司定安农产品加工厂</v>
      </c>
      <c r="P4" s="42" t="s">
        <v>377</v>
      </c>
    </row>
    <row r="5" s="21" customFormat="1" ht="15" customHeight="1" spans="1:16">
      <c r="A5" s="28" t="s">
        <v>378</v>
      </c>
      <c r="B5" s="28" t="s">
        <v>746</v>
      </c>
      <c r="C5" s="28" t="s">
        <v>792</v>
      </c>
      <c r="D5" s="162" t="s">
        <v>749</v>
      </c>
      <c r="E5" s="101" t="s">
        <v>793</v>
      </c>
      <c r="F5" s="231" t="s">
        <v>647</v>
      </c>
      <c r="G5" s="232" t="s">
        <v>794</v>
      </c>
      <c r="H5" s="101" t="s">
        <v>795</v>
      </c>
      <c r="I5" s="28" t="s">
        <v>380</v>
      </c>
      <c r="J5" s="28"/>
      <c r="K5" s="28" t="s">
        <v>381</v>
      </c>
      <c r="L5" s="28"/>
      <c r="M5" s="28"/>
      <c r="N5" s="101" t="s">
        <v>383</v>
      </c>
      <c r="O5" s="132" t="s">
        <v>796</v>
      </c>
      <c r="P5" s="101" t="s">
        <v>464</v>
      </c>
    </row>
    <row r="6" s="21" customFormat="1" ht="15" customHeight="1" spans="1:16">
      <c r="A6" s="28"/>
      <c r="B6" s="28"/>
      <c r="C6" s="28"/>
      <c r="D6" s="151"/>
      <c r="E6" s="28"/>
      <c r="F6" s="233"/>
      <c r="G6" s="234"/>
      <c r="H6" s="28"/>
      <c r="I6" s="32" t="s">
        <v>756</v>
      </c>
      <c r="J6" s="28" t="s">
        <v>757</v>
      </c>
      <c r="K6" s="28" t="s">
        <v>756</v>
      </c>
      <c r="L6" s="232" t="s">
        <v>797</v>
      </c>
      <c r="M6" s="28" t="s">
        <v>757</v>
      </c>
      <c r="N6" s="28"/>
      <c r="O6" s="135"/>
      <c r="P6" s="28"/>
    </row>
    <row r="7" ht="15.9" customHeight="1" spans="1:16">
      <c r="A7" s="44">
        <v>1</v>
      </c>
      <c r="B7" s="45"/>
      <c r="C7" s="45"/>
      <c r="D7" s="104"/>
      <c r="E7" s="227"/>
      <c r="F7" s="96" t="s">
        <v>758</v>
      </c>
      <c r="G7" s="27"/>
      <c r="H7" s="102" t="e">
        <f>ROUND(I7/G7,0)</f>
        <v>#DIV/0!</v>
      </c>
      <c r="I7" s="47"/>
      <c r="J7" s="27"/>
      <c r="K7" s="27"/>
      <c r="L7" s="169"/>
      <c r="M7" s="27">
        <f>ROUND(K7*L7/100,-1)</f>
        <v>0</v>
      </c>
      <c r="N7" s="113" t="str">
        <f>IF(OR(J7=0,J7=""),"",ROUND((M7-J7)/J7*100,2))</f>
        <v/>
      </c>
      <c r="O7" s="102" t="e">
        <f>ROUND(K7/G7,0)</f>
        <v>#DIV/0!</v>
      </c>
      <c r="P7" s="45"/>
    </row>
    <row r="8" ht="15.9" customHeight="1" spans="1:16">
      <c r="A8" s="44"/>
      <c r="B8" s="45"/>
      <c r="C8" s="45"/>
      <c r="D8" s="104"/>
      <c r="E8" s="235"/>
      <c r="F8" s="96"/>
      <c r="G8" s="27"/>
      <c r="H8" s="102"/>
      <c r="I8" s="47"/>
      <c r="J8" s="27"/>
      <c r="K8" s="27"/>
      <c r="L8" s="169"/>
      <c r="M8" s="27">
        <f t="shared" ref="M8:M28" si="0">ROUND(K8*L8/100,-1)</f>
        <v>0</v>
      </c>
      <c r="N8" s="113" t="str">
        <f t="shared" ref="N8:N31" si="1">IF(OR(J8=0,J8=""),"",ROUND((M8-J8)/J8*100,2))</f>
        <v/>
      </c>
      <c r="O8" s="102"/>
      <c r="P8" s="45"/>
    </row>
    <row r="9" ht="15.9" customHeight="1" spans="1:16">
      <c r="A9" s="44"/>
      <c r="B9" s="45"/>
      <c r="C9" s="45"/>
      <c r="D9" s="104"/>
      <c r="E9" s="235"/>
      <c r="F9" s="96"/>
      <c r="G9" s="27"/>
      <c r="H9" s="102"/>
      <c r="I9" s="47"/>
      <c r="J9" s="27"/>
      <c r="K9" s="27"/>
      <c r="L9" s="169"/>
      <c r="M9" s="27">
        <f t="shared" si="0"/>
        <v>0</v>
      </c>
      <c r="N9" s="113" t="str">
        <f t="shared" si="1"/>
        <v/>
      </c>
      <c r="O9" s="102"/>
      <c r="P9" s="45"/>
    </row>
    <row r="10" ht="15.9" customHeight="1" spans="1:16">
      <c r="A10" s="44"/>
      <c r="B10" s="45"/>
      <c r="C10" s="45"/>
      <c r="D10" s="104"/>
      <c r="E10" s="235"/>
      <c r="F10" s="96"/>
      <c r="G10" s="27"/>
      <c r="H10" s="102"/>
      <c r="I10" s="47"/>
      <c r="J10" s="27"/>
      <c r="K10" s="27"/>
      <c r="L10" s="169"/>
      <c r="M10" s="27">
        <f t="shared" si="0"/>
        <v>0</v>
      </c>
      <c r="N10" s="113" t="str">
        <f t="shared" si="1"/>
        <v/>
      </c>
      <c r="O10" s="102"/>
      <c r="P10" s="45"/>
    </row>
    <row r="11" ht="15.9" customHeight="1" spans="1:16">
      <c r="A11" s="44"/>
      <c r="B11" s="45"/>
      <c r="C11" s="45"/>
      <c r="D11" s="104"/>
      <c r="E11" s="235"/>
      <c r="F11" s="96"/>
      <c r="G11" s="27"/>
      <c r="H11" s="102"/>
      <c r="I11" s="47"/>
      <c r="J11" s="27"/>
      <c r="K11" s="27"/>
      <c r="L11" s="169"/>
      <c r="M11" s="27">
        <f t="shared" si="0"/>
        <v>0</v>
      </c>
      <c r="N11" s="113" t="str">
        <f t="shared" si="1"/>
        <v/>
      </c>
      <c r="O11" s="102"/>
      <c r="P11" s="45"/>
    </row>
    <row r="12" ht="15.9" customHeight="1" spans="1:16">
      <c r="A12" s="44"/>
      <c r="B12" s="45"/>
      <c r="C12" s="45"/>
      <c r="D12" s="104"/>
      <c r="E12" s="235"/>
      <c r="F12" s="96"/>
      <c r="G12" s="27"/>
      <c r="H12" s="102"/>
      <c r="I12" s="47"/>
      <c r="J12" s="27"/>
      <c r="K12" s="27"/>
      <c r="L12" s="169"/>
      <c r="M12" s="27">
        <f t="shared" si="0"/>
        <v>0</v>
      </c>
      <c r="N12" s="113" t="str">
        <f t="shared" si="1"/>
        <v/>
      </c>
      <c r="O12" s="102"/>
      <c r="P12" s="45"/>
    </row>
    <row r="13" ht="15.9" customHeight="1" spans="1:16">
      <c r="A13" s="44"/>
      <c r="B13" s="45"/>
      <c r="C13" s="45"/>
      <c r="D13" s="104"/>
      <c r="E13" s="235"/>
      <c r="F13" s="96"/>
      <c r="G13" s="27"/>
      <c r="H13" s="102"/>
      <c r="I13" s="47"/>
      <c r="J13" s="27"/>
      <c r="K13" s="27"/>
      <c r="L13" s="169"/>
      <c r="M13" s="27">
        <f t="shared" si="0"/>
        <v>0</v>
      </c>
      <c r="N13" s="113" t="str">
        <f t="shared" si="1"/>
        <v/>
      </c>
      <c r="O13" s="102"/>
      <c r="P13" s="45"/>
    </row>
    <row r="14" ht="15.9" customHeight="1" spans="1:16">
      <c r="A14" s="44"/>
      <c r="B14" s="45"/>
      <c r="C14" s="45"/>
      <c r="D14" s="104"/>
      <c r="E14" s="235"/>
      <c r="F14" s="96"/>
      <c r="G14" s="27"/>
      <c r="H14" s="102"/>
      <c r="I14" s="47"/>
      <c r="J14" s="27"/>
      <c r="K14" s="27"/>
      <c r="L14" s="169"/>
      <c r="M14" s="27">
        <f t="shared" si="0"/>
        <v>0</v>
      </c>
      <c r="N14" s="113" t="str">
        <f t="shared" si="1"/>
        <v/>
      </c>
      <c r="O14" s="102"/>
      <c r="P14" s="45"/>
    </row>
    <row r="15" ht="15.9" customHeight="1" spans="1:16">
      <c r="A15" s="44"/>
      <c r="B15" s="107"/>
      <c r="C15" s="45"/>
      <c r="D15" s="104"/>
      <c r="E15" s="235"/>
      <c r="F15" s="236"/>
      <c r="G15" s="27"/>
      <c r="H15" s="137"/>
      <c r="I15" s="112"/>
      <c r="J15" s="27"/>
      <c r="K15" s="27"/>
      <c r="L15" s="169"/>
      <c r="M15" s="27">
        <f t="shared" si="0"/>
        <v>0</v>
      </c>
      <c r="N15" s="113" t="str">
        <f t="shared" si="1"/>
        <v/>
      </c>
      <c r="O15" s="102"/>
      <c r="P15" s="45"/>
    </row>
    <row r="16" ht="15.9" customHeight="1" spans="1:16">
      <c r="A16" s="44"/>
      <c r="B16" s="45"/>
      <c r="C16" s="45"/>
      <c r="D16" s="104"/>
      <c r="E16" s="235"/>
      <c r="F16" s="236"/>
      <c r="G16" s="27"/>
      <c r="H16" s="137"/>
      <c r="I16" s="112"/>
      <c r="J16" s="27"/>
      <c r="K16" s="27"/>
      <c r="L16" s="169"/>
      <c r="M16" s="27">
        <f t="shared" si="0"/>
        <v>0</v>
      </c>
      <c r="N16" s="113" t="str">
        <f t="shared" si="1"/>
        <v/>
      </c>
      <c r="O16" s="102"/>
      <c r="P16" s="45"/>
    </row>
    <row r="17" ht="15.9" customHeight="1" spans="1:16">
      <c r="A17" s="44"/>
      <c r="B17" s="45"/>
      <c r="C17" s="45"/>
      <c r="D17" s="104"/>
      <c r="E17" s="235"/>
      <c r="F17" s="236"/>
      <c r="G17" s="27"/>
      <c r="H17" s="137"/>
      <c r="I17" s="112"/>
      <c r="J17" s="27"/>
      <c r="K17" s="27"/>
      <c r="L17" s="169"/>
      <c r="M17" s="27">
        <f t="shared" si="0"/>
        <v>0</v>
      </c>
      <c r="N17" s="113" t="str">
        <f t="shared" si="1"/>
        <v/>
      </c>
      <c r="O17" s="102"/>
      <c r="P17" s="45"/>
    </row>
    <row r="18" ht="15.9" customHeight="1" spans="1:16">
      <c r="A18" s="44"/>
      <c r="B18" s="45"/>
      <c r="C18" s="45"/>
      <c r="D18" s="104"/>
      <c r="E18" s="235"/>
      <c r="F18" s="236"/>
      <c r="G18" s="27"/>
      <c r="H18" s="137"/>
      <c r="I18" s="112"/>
      <c r="J18" s="27"/>
      <c r="K18" s="27"/>
      <c r="L18" s="169"/>
      <c r="M18" s="27">
        <f t="shared" si="0"/>
        <v>0</v>
      </c>
      <c r="N18" s="113" t="str">
        <f t="shared" si="1"/>
        <v/>
      </c>
      <c r="O18" s="102"/>
      <c r="P18" s="45"/>
    </row>
    <row r="19" ht="15.9" customHeight="1" spans="1:16">
      <c r="A19" s="44"/>
      <c r="B19" s="45"/>
      <c r="C19" s="45"/>
      <c r="D19" s="104"/>
      <c r="E19" s="235"/>
      <c r="F19" s="236"/>
      <c r="G19" s="27"/>
      <c r="H19" s="137"/>
      <c r="I19" s="112"/>
      <c r="J19" s="27"/>
      <c r="K19" s="27"/>
      <c r="L19" s="169"/>
      <c r="M19" s="27">
        <f t="shared" si="0"/>
        <v>0</v>
      </c>
      <c r="N19" s="113" t="str">
        <f t="shared" si="1"/>
        <v/>
      </c>
      <c r="O19" s="102"/>
      <c r="P19" s="45"/>
    </row>
    <row r="20" ht="15.9" customHeight="1" spans="1:16">
      <c r="A20" s="44"/>
      <c r="B20" s="45"/>
      <c r="C20" s="45"/>
      <c r="D20" s="104"/>
      <c r="E20" s="237"/>
      <c r="F20" s="236"/>
      <c r="G20" s="27"/>
      <c r="H20" s="137"/>
      <c r="I20" s="112"/>
      <c r="J20" s="27"/>
      <c r="K20" s="27"/>
      <c r="L20" s="169"/>
      <c r="M20" s="27">
        <f t="shared" si="0"/>
        <v>0</v>
      </c>
      <c r="N20" s="113" t="str">
        <f t="shared" si="1"/>
        <v/>
      </c>
      <c r="O20" s="102"/>
      <c r="P20" s="107"/>
    </row>
    <row r="21" ht="15.9" customHeight="1" spans="1:16">
      <c r="A21" s="44"/>
      <c r="B21" s="45"/>
      <c r="C21" s="45"/>
      <c r="D21" s="104"/>
      <c r="E21" s="237"/>
      <c r="F21" s="236"/>
      <c r="G21" s="27"/>
      <c r="H21" s="137" t="s">
        <v>461</v>
      </c>
      <c r="I21" s="112"/>
      <c r="J21" s="27"/>
      <c r="K21" s="27"/>
      <c r="L21" s="169"/>
      <c r="M21" s="27">
        <f t="shared" si="0"/>
        <v>0</v>
      </c>
      <c r="N21" s="113" t="str">
        <f t="shared" si="1"/>
        <v/>
      </c>
      <c r="O21" s="102"/>
      <c r="P21" s="45"/>
    </row>
    <row r="22" ht="15.9" customHeight="1" spans="1:16">
      <c r="A22" s="44"/>
      <c r="B22" s="45"/>
      <c r="C22" s="45"/>
      <c r="D22" s="104"/>
      <c r="E22" s="237"/>
      <c r="F22" s="236"/>
      <c r="G22" s="27"/>
      <c r="H22" s="137"/>
      <c r="I22" s="112"/>
      <c r="J22" s="27"/>
      <c r="K22" s="27"/>
      <c r="L22" s="169"/>
      <c r="M22" s="27">
        <f t="shared" si="0"/>
        <v>0</v>
      </c>
      <c r="N22" s="113" t="str">
        <f t="shared" si="1"/>
        <v/>
      </c>
      <c r="O22" s="102"/>
      <c r="P22" s="45"/>
    </row>
    <row r="23" ht="15.9" customHeight="1" spans="1:16">
      <c r="A23" s="44"/>
      <c r="B23" s="45"/>
      <c r="C23" s="45"/>
      <c r="D23" s="104"/>
      <c r="E23" s="237"/>
      <c r="F23" s="236"/>
      <c r="G23" s="27"/>
      <c r="H23" s="137"/>
      <c r="I23" s="112"/>
      <c r="J23" s="27"/>
      <c r="K23" s="27"/>
      <c r="L23" s="169"/>
      <c r="M23" s="27">
        <f t="shared" si="0"/>
        <v>0</v>
      </c>
      <c r="N23" s="113"/>
      <c r="O23" s="102"/>
      <c r="P23" s="45"/>
    </row>
    <row r="24" ht="15.9" customHeight="1" spans="1:16">
      <c r="A24" s="44"/>
      <c r="B24" s="45"/>
      <c r="C24" s="45"/>
      <c r="D24" s="104"/>
      <c r="E24" s="237"/>
      <c r="F24" s="236"/>
      <c r="G24" s="27"/>
      <c r="H24" s="137"/>
      <c r="I24" s="112"/>
      <c r="J24" s="27"/>
      <c r="K24" s="27"/>
      <c r="L24" s="169"/>
      <c r="M24" s="27">
        <f t="shared" si="0"/>
        <v>0</v>
      </c>
      <c r="N24" s="113" t="str">
        <f t="shared" si="1"/>
        <v/>
      </c>
      <c r="O24" s="102"/>
      <c r="P24" s="45"/>
    </row>
    <row r="25" ht="15.9" customHeight="1" spans="1:16">
      <c r="A25" s="44"/>
      <c r="B25" s="45"/>
      <c r="C25" s="45"/>
      <c r="D25" s="104"/>
      <c r="E25" s="227"/>
      <c r="F25" s="96"/>
      <c r="G25" s="27"/>
      <c r="H25" s="102" t="s">
        <v>461</v>
      </c>
      <c r="I25" s="47"/>
      <c r="J25" s="27"/>
      <c r="K25" s="27"/>
      <c r="L25" s="169"/>
      <c r="M25" s="27">
        <f t="shared" si="0"/>
        <v>0</v>
      </c>
      <c r="N25" s="113" t="str">
        <f t="shared" si="1"/>
        <v/>
      </c>
      <c r="O25" s="102"/>
      <c r="P25" s="45"/>
    </row>
    <row r="26" ht="15.9" customHeight="1" spans="1:16">
      <c r="A26" s="44"/>
      <c r="B26" s="45"/>
      <c r="C26" s="45"/>
      <c r="D26" s="104"/>
      <c r="E26" s="227"/>
      <c r="F26" s="96"/>
      <c r="G26" s="27"/>
      <c r="H26" s="102" t="s">
        <v>461</v>
      </c>
      <c r="I26" s="47"/>
      <c r="J26" s="27"/>
      <c r="K26" s="27"/>
      <c r="L26" s="169"/>
      <c r="M26" s="27">
        <f t="shared" si="0"/>
        <v>0</v>
      </c>
      <c r="N26" s="113" t="str">
        <f t="shared" si="1"/>
        <v/>
      </c>
      <c r="O26" s="102"/>
      <c r="P26" s="45"/>
    </row>
    <row r="27" ht="15.9" customHeight="1" spans="1:16">
      <c r="A27" s="44"/>
      <c r="B27" s="45"/>
      <c r="C27" s="45"/>
      <c r="D27" s="104"/>
      <c r="E27" s="227"/>
      <c r="F27" s="96"/>
      <c r="G27" s="27"/>
      <c r="H27" s="102" t="s">
        <v>461</v>
      </c>
      <c r="I27" s="47"/>
      <c r="J27" s="27"/>
      <c r="K27" s="27"/>
      <c r="L27" s="169"/>
      <c r="M27" s="27">
        <f t="shared" si="0"/>
        <v>0</v>
      </c>
      <c r="N27" s="113" t="str">
        <f t="shared" si="1"/>
        <v/>
      </c>
      <c r="O27" s="102"/>
      <c r="P27" s="45"/>
    </row>
    <row r="28" ht="15.9" customHeight="1" spans="1:16">
      <c r="A28" s="44"/>
      <c r="B28" s="45"/>
      <c r="C28" s="45"/>
      <c r="D28" s="104"/>
      <c r="E28" s="227"/>
      <c r="F28" s="96"/>
      <c r="G28" s="27"/>
      <c r="H28" s="102" t="s">
        <v>461</v>
      </c>
      <c r="I28" s="47"/>
      <c r="J28" s="27"/>
      <c r="K28" s="27"/>
      <c r="L28" s="169"/>
      <c r="M28" s="27">
        <f t="shared" si="0"/>
        <v>0</v>
      </c>
      <c r="N28" s="113" t="str">
        <f t="shared" si="1"/>
        <v/>
      </c>
      <c r="O28" s="102"/>
      <c r="P28" s="45"/>
    </row>
    <row r="29" ht="15.9" customHeight="1" spans="1:16">
      <c r="A29" s="31" t="s">
        <v>471</v>
      </c>
      <c r="B29" s="125"/>
      <c r="C29" s="32"/>
      <c r="D29" s="104"/>
      <c r="E29" s="227"/>
      <c r="F29" s="96"/>
      <c r="G29" s="27">
        <f>SUM(G7:G28)</f>
        <v>0</v>
      </c>
      <c r="H29" s="102"/>
      <c r="I29" s="47">
        <f>SUM(I7:I28)</f>
        <v>0</v>
      </c>
      <c r="J29" s="47">
        <f>SUM(J7:J28)</f>
        <v>0</v>
      </c>
      <c r="K29" s="47">
        <f>SUM(K7:K28)</f>
        <v>0</v>
      </c>
      <c r="L29" s="47"/>
      <c r="M29" s="47">
        <f>SUM(M7:M28)</f>
        <v>0</v>
      </c>
      <c r="N29" s="113" t="str">
        <f t="shared" si="1"/>
        <v/>
      </c>
      <c r="O29" s="102"/>
      <c r="P29" s="45"/>
    </row>
    <row r="30" ht="15.9" customHeight="1" spans="1:16">
      <c r="A30" s="86" t="s">
        <v>798</v>
      </c>
      <c r="B30" s="147"/>
      <c r="C30" s="118"/>
      <c r="D30" s="80"/>
      <c r="E30" s="227"/>
      <c r="F30" s="80"/>
      <c r="G30" s="27"/>
      <c r="H30" s="102"/>
      <c r="I30" s="27"/>
      <c r="J30" s="27"/>
      <c r="K30" s="27"/>
      <c r="L30" s="27"/>
      <c r="M30" s="27"/>
      <c r="N30" s="113" t="str">
        <f t="shared" si="1"/>
        <v/>
      </c>
      <c r="O30" s="102"/>
      <c r="P30" s="29"/>
    </row>
    <row r="31" ht="15.9" customHeight="1" spans="1:16">
      <c r="A31" s="31" t="s">
        <v>534</v>
      </c>
      <c r="B31" s="125"/>
      <c r="C31" s="32"/>
      <c r="D31" s="104"/>
      <c r="E31" s="227"/>
      <c r="F31" s="96"/>
      <c r="G31" s="27">
        <f>G29</f>
        <v>0</v>
      </c>
      <c r="H31" s="102"/>
      <c r="I31" s="47">
        <f>I29-I30</f>
        <v>0</v>
      </c>
      <c r="J31" s="47">
        <f>J29-J30</f>
        <v>0</v>
      </c>
      <c r="K31" s="47">
        <f>K29-K30</f>
        <v>0</v>
      </c>
      <c r="L31" s="47"/>
      <c r="M31" s="47">
        <f>M29-M30</f>
        <v>0</v>
      </c>
      <c r="N31" s="113" t="str">
        <f t="shared" si="1"/>
        <v/>
      </c>
      <c r="O31" s="102"/>
      <c r="P31" s="45"/>
    </row>
    <row r="32" s="13" customFormat="1" ht="15.9" customHeight="1" spans="1:11">
      <c r="A32" s="34" t="str">
        <f>CONCATENATE("被评估单位填表人：",基本情况!$D$9)</f>
        <v>被评估单位填表人：</v>
      </c>
      <c r="B32" s="35"/>
      <c r="C32" s="35"/>
      <c r="D32" s="35"/>
      <c r="F32" s="65"/>
      <c r="G32" s="48"/>
      <c r="H32" s="48"/>
      <c r="I32" s="48"/>
      <c r="J32" s="48"/>
      <c r="K32" s="13" t="str">
        <f>CONCATENATE("资产评估专业人员：",基本情况!$B$14)</f>
        <v>资产评估专业人员：</v>
      </c>
    </row>
    <row r="33" s="13" customFormat="1" ht="15.9" customHeight="1" spans="1:1">
      <c r="A33" s="37" t="str">
        <f>基本情况!$A$7&amp;基本情况!$B$7</f>
        <v>填表日期：2024年9月13日</v>
      </c>
    </row>
  </sheetData>
  <mergeCells count="19">
    <mergeCell ref="A1:P1"/>
    <mergeCell ref="A2:P2"/>
    <mergeCell ref="O3:P3"/>
    <mergeCell ref="I5:J5"/>
    <mergeCell ref="K5:M5"/>
    <mergeCell ref="A29:C29"/>
    <mergeCell ref="A30:C30"/>
    <mergeCell ref="A31:C31"/>
    <mergeCell ref="A5:A6"/>
    <mergeCell ref="B5:B6"/>
    <mergeCell ref="C5:C6"/>
    <mergeCell ref="D5:D6"/>
    <mergeCell ref="E5:E6"/>
    <mergeCell ref="F5:F6"/>
    <mergeCell ref="G5:G6"/>
    <mergeCell ref="H5:H6"/>
    <mergeCell ref="N5:N6"/>
    <mergeCell ref="O5:O6"/>
    <mergeCell ref="P5:P6"/>
  </mergeCells>
  <printOptions horizontalCentered="1"/>
  <pageMargins left="0.590551181102362" right="0.590551181102362" top="0.866141732283464" bottom="0.47244094488189" header="1.22047244094488" footer="0.196850393700787"/>
  <pageSetup paperSize="9" scale="93"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4"/>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15.5833333333333" style="14" customWidth="1"/>
    <col min="3" max="4" width="7.58333333333333" style="14" customWidth="1"/>
    <col min="5" max="6" width="5.58333333333333" style="14" customWidth="1"/>
    <col min="7" max="7" width="5.16666666666667" style="14" customWidth="1"/>
    <col min="8" max="8" width="7.66666666666667" style="14" customWidth="1"/>
    <col min="9" max="11" width="11.5833333333333" style="14" customWidth="1"/>
    <col min="12" max="12" width="7.16666666666667" style="14" customWidth="1"/>
    <col min="13" max="13" width="11.5833333333333" style="14" customWidth="1"/>
    <col min="14" max="14" width="7.5" style="14" customWidth="1"/>
    <col min="15" max="15" width="7.58333333333333" style="14" customWidth="1"/>
    <col min="16" max="16" width="7.16666666666667" style="14" customWidth="1"/>
    <col min="17" max="16384" width="9" style="14"/>
  </cols>
  <sheetData>
    <row r="1" s="11" customFormat="1" ht="30" customHeight="1" spans="1:19">
      <c r="A1" s="15" t="s">
        <v>799</v>
      </c>
      <c r="B1" s="15"/>
      <c r="C1" s="15"/>
      <c r="D1" s="15"/>
      <c r="E1" s="15"/>
      <c r="F1" s="15"/>
      <c r="G1" s="15"/>
      <c r="H1" s="15"/>
      <c r="I1" s="15"/>
      <c r="J1" s="15"/>
      <c r="K1" s="15"/>
      <c r="L1" s="15"/>
      <c r="M1" s="15"/>
      <c r="N1" s="15"/>
      <c r="O1" s="15"/>
      <c r="P1" s="15"/>
      <c r="Q1" s="15"/>
      <c r="R1" s="15"/>
      <c r="S1" s="15"/>
    </row>
    <row r="2" ht="14.5" customHeight="1" spans="1:19">
      <c r="A2" s="16" t="str">
        <f>基本情况!A4&amp;基本情况!B4</f>
        <v>评估基准日：2024年9月13日</v>
      </c>
      <c r="B2" s="16"/>
      <c r="C2" s="16"/>
      <c r="D2" s="16"/>
      <c r="E2" s="16"/>
      <c r="F2" s="16"/>
      <c r="G2" s="16"/>
      <c r="H2" s="40"/>
      <c r="I2" s="40"/>
      <c r="J2" s="40"/>
      <c r="K2" s="40"/>
      <c r="L2" s="40"/>
      <c r="M2" s="40"/>
      <c r="N2" s="40"/>
      <c r="O2" s="40"/>
      <c r="P2" s="40"/>
      <c r="Q2" s="120"/>
      <c r="R2" s="120"/>
      <c r="S2" s="120"/>
    </row>
    <row r="3" customHeight="1" spans="1:19">
      <c r="A3" s="16"/>
      <c r="B3" s="16"/>
      <c r="C3" s="16"/>
      <c r="D3" s="16"/>
      <c r="E3" s="16"/>
      <c r="F3" s="16"/>
      <c r="G3" s="16"/>
      <c r="H3" s="40"/>
      <c r="I3" s="40"/>
      <c r="J3" s="40"/>
      <c r="K3" s="40"/>
      <c r="L3" s="40"/>
      <c r="M3" s="40"/>
      <c r="N3" s="17" t="s">
        <v>800</v>
      </c>
      <c r="O3" s="17"/>
      <c r="P3" s="17"/>
      <c r="Q3" s="120"/>
      <c r="R3" s="120"/>
      <c r="S3" s="120"/>
    </row>
    <row r="4" customHeight="1" spans="1:16">
      <c r="A4" s="94" t="str">
        <f>基本情况!A6&amp;基本情况!B6</f>
        <v>被评估单位：海南省农垦五指山茶业集团股份有限公司定安农产品加工厂</v>
      </c>
      <c r="M4" s="126" t="s">
        <v>377</v>
      </c>
      <c r="N4" s="126"/>
      <c r="O4" s="126"/>
      <c r="P4" s="126"/>
    </row>
    <row r="5" s="21" customFormat="1" ht="15" customHeight="1" spans="1:16">
      <c r="A5" s="28" t="s">
        <v>378</v>
      </c>
      <c r="B5" s="28" t="s">
        <v>801</v>
      </c>
      <c r="C5" s="28" t="s">
        <v>802</v>
      </c>
      <c r="D5" s="101" t="s">
        <v>793</v>
      </c>
      <c r="E5" s="101" t="s">
        <v>803</v>
      </c>
      <c r="F5" s="101" t="s">
        <v>804</v>
      </c>
      <c r="G5" s="132" t="s">
        <v>605</v>
      </c>
      <c r="H5" s="101" t="s">
        <v>805</v>
      </c>
      <c r="I5" s="28" t="s">
        <v>380</v>
      </c>
      <c r="J5" s="28"/>
      <c r="K5" s="28" t="s">
        <v>381</v>
      </c>
      <c r="L5" s="28"/>
      <c r="M5" s="28"/>
      <c r="N5" s="101" t="s">
        <v>383</v>
      </c>
      <c r="O5" s="101" t="s">
        <v>796</v>
      </c>
      <c r="P5" s="101" t="s">
        <v>464</v>
      </c>
    </row>
    <row r="6" s="21" customFormat="1" ht="15" customHeight="1" spans="1:16">
      <c r="A6" s="28"/>
      <c r="B6" s="28"/>
      <c r="C6" s="28"/>
      <c r="D6" s="28"/>
      <c r="E6" s="28"/>
      <c r="F6" s="28"/>
      <c r="G6" s="135"/>
      <c r="H6" s="28"/>
      <c r="I6" s="32" t="s">
        <v>756</v>
      </c>
      <c r="J6" s="28" t="s">
        <v>757</v>
      </c>
      <c r="K6" s="28" t="s">
        <v>756</v>
      </c>
      <c r="L6" s="101" t="s">
        <v>677</v>
      </c>
      <c r="M6" s="28" t="s">
        <v>757</v>
      </c>
      <c r="N6" s="28"/>
      <c r="O6" s="28"/>
      <c r="P6" s="28"/>
    </row>
    <row r="7" ht="15.9" customHeight="1" spans="1:16">
      <c r="A7" s="44">
        <v>1</v>
      </c>
      <c r="B7" s="45"/>
      <c r="C7" s="28"/>
      <c r="D7" s="227"/>
      <c r="E7" s="156"/>
      <c r="F7" s="156"/>
      <c r="G7" s="96" t="s">
        <v>758</v>
      </c>
      <c r="H7" s="27"/>
      <c r="I7" s="47"/>
      <c r="J7" s="27"/>
      <c r="K7" s="27"/>
      <c r="L7" s="169"/>
      <c r="M7" s="27">
        <f>ROUND(K7*L7/100,-1)</f>
        <v>0</v>
      </c>
      <c r="N7" s="113" t="str">
        <f>IF(OR(J7=0,J7=""),"",ROUND((M7-J7)/J7*100,2))</f>
        <v/>
      </c>
      <c r="O7" s="102" t="e">
        <f>ROUND(K7/H7,0)</f>
        <v>#DIV/0!</v>
      </c>
      <c r="P7" s="45"/>
    </row>
    <row r="8" ht="15.9" customHeight="1" spans="1:16">
      <c r="A8" s="44"/>
      <c r="B8" s="45"/>
      <c r="C8" s="28"/>
      <c r="D8" s="227"/>
      <c r="E8" s="156"/>
      <c r="F8" s="156"/>
      <c r="G8" s="28"/>
      <c r="H8" s="27"/>
      <c r="I8" s="47"/>
      <c r="J8" s="27"/>
      <c r="K8" s="27"/>
      <c r="L8" s="169"/>
      <c r="M8" s="27">
        <f t="shared" ref="M8:M29" si="0">ROUND(K8*L8/100,-1)</f>
        <v>0</v>
      </c>
      <c r="N8" s="113" t="str">
        <f t="shared" ref="N8:N32" si="1">IF(OR(J8=0,J8=""),"",ROUND((M8-J8)/J8*100,2))</f>
        <v/>
      </c>
      <c r="O8" s="121"/>
      <c r="P8" s="45"/>
    </row>
    <row r="9" ht="15.9" customHeight="1" spans="1:16">
      <c r="A9" s="44"/>
      <c r="B9" s="45"/>
      <c r="C9" s="28"/>
      <c r="D9" s="227"/>
      <c r="E9" s="156"/>
      <c r="F9" s="156"/>
      <c r="G9" s="28"/>
      <c r="H9" s="27"/>
      <c r="I9" s="47"/>
      <c r="J9" s="27"/>
      <c r="K9" s="27"/>
      <c r="L9" s="169"/>
      <c r="M9" s="27">
        <f t="shared" si="0"/>
        <v>0</v>
      </c>
      <c r="N9" s="113" t="str">
        <f t="shared" si="1"/>
        <v/>
      </c>
      <c r="O9" s="121"/>
      <c r="P9" s="45"/>
    </row>
    <row r="10" ht="15.9" customHeight="1" spans="1:16">
      <c r="A10" s="44"/>
      <c r="B10" s="45"/>
      <c r="C10" s="28"/>
      <c r="D10" s="227"/>
      <c r="E10" s="156"/>
      <c r="F10" s="156"/>
      <c r="G10" s="28"/>
      <c r="H10" s="27"/>
      <c r="I10" s="47"/>
      <c r="J10" s="27"/>
      <c r="K10" s="27"/>
      <c r="L10" s="169"/>
      <c r="M10" s="27">
        <f t="shared" si="0"/>
        <v>0</v>
      </c>
      <c r="N10" s="113" t="str">
        <f t="shared" si="1"/>
        <v/>
      </c>
      <c r="O10" s="121"/>
      <c r="P10" s="45"/>
    </row>
    <row r="11" ht="15.9" customHeight="1" spans="1:16">
      <c r="A11" s="44"/>
      <c r="B11" s="45"/>
      <c r="C11" s="28"/>
      <c r="D11" s="227"/>
      <c r="E11" s="156"/>
      <c r="F11" s="156"/>
      <c r="G11" s="28"/>
      <c r="H11" s="27"/>
      <c r="I11" s="47"/>
      <c r="J11" s="27"/>
      <c r="K11" s="27"/>
      <c r="L11" s="169"/>
      <c r="M11" s="27">
        <f t="shared" si="0"/>
        <v>0</v>
      </c>
      <c r="N11" s="113" t="str">
        <f t="shared" si="1"/>
        <v/>
      </c>
      <c r="O11" s="121"/>
      <c r="P11" s="45"/>
    </row>
    <row r="12" ht="15.9" customHeight="1" spans="1:16">
      <c r="A12" s="44"/>
      <c r="B12" s="45"/>
      <c r="C12" s="28"/>
      <c r="D12" s="227"/>
      <c r="E12" s="156"/>
      <c r="F12" s="156"/>
      <c r="G12" s="28"/>
      <c r="H12" s="27"/>
      <c r="I12" s="47"/>
      <c r="J12" s="27"/>
      <c r="K12" s="27"/>
      <c r="L12" s="169"/>
      <c r="M12" s="27">
        <f t="shared" si="0"/>
        <v>0</v>
      </c>
      <c r="N12" s="113" t="str">
        <f t="shared" si="1"/>
        <v/>
      </c>
      <c r="O12" s="121"/>
      <c r="P12" s="45"/>
    </row>
    <row r="13" ht="15.9" customHeight="1" spans="1:16">
      <c r="A13" s="44"/>
      <c r="B13" s="45"/>
      <c r="C13" s="28"/>
      <c r="D13" s="227"/>
      <c r="E13" s="156"/>
      <c r="F13" s="156"/>
      <c r="G13" s="28"/>
      <c r="H13" s="27"/>
      <c r="I13" s="47"/>
      <c r="J13" s="27"/>
      <c r="K13" s="27"/>
      <c r="L13" s="169"/>
      <c r="M13" s="27">
        <f t="shared" si="0"/>
        <v>0</v>
      </c>
      <c r="N13" s="113" t="str">
        <f t="shared" si="1"/>
        <v/>
      </c>
      <c r="O13" s="121"/>
      <c r="P13" s="45"/>
    </row>
    <row r="14" ht="15.9" customHeight="1" spans="1:16">
      <c r="A14" s="44"/>
      <c r="B14" s="45"/>
      <c r="C14" s="28"/>
      <c r="D14" s="227"/>
      <c r="E14" s="156"/>
      <c r="F14" s="156"/>
      <c r="G14" s="28"/>
      <c r="H14" s="27"/>
      <c r="I14" s="47"/>
      <c r="J14" s="27"/>
      <c r="K14" s="27"/>
      <c r="L14" s="169"/>
      <c r="M14" s="27">
        <f t="shared" si="0"/>
        <v>0</v>
      </c>
      <c r="N14" s="113" t="str">
        <f t="shared" si="1"/>
        <v/>
      </c>
      <c r="O14" s="121"/>
      <c r="P14" s="45"/>
    </row>
    <row r="15" ht="15.9" customHeight="1" spans="1:16">
      <c r="A15" s="44"/>
      <c r="B15" s="45"/>
      <c r="C15" s="28"/>
      <c r="D15" s="227"/>
      <c r="E15" s="156"/>
      <c r="F15" s="156"/>
      <c r="G15" s="28"/>
      <c r="H15" s="27"/>
      <c r="I15" s="47"/>
      <c r="J15" s="27"/>
      <c r="K15" s="27"/>
      <c r="L15" s="169"/>
      <c r="M15" s="27">
        <f t="shared" si="0"/>
        <v>0</v>
      </c>
      <c r="N15" s="113" t="str">
        <f t="shared" si="1"/>
        <v/>
      </c>
      <c r="O15" s="121"/>
      <c r="P15" s="45"/>
    </row>
    <row r="16" ht="15.9" customHeight="1" spans="1:16">
      <c r="A16" s="44"/>
      <c r="B16" s="45"/>
      <c r="C16" s="28"/>
      <c r="D16" s="227"/>
      <c r="E16" s="156"/>
      <c r="F16" s="156"/>
      <c r="G16" s="28"/>
      <c r="H16" s="27"/>
      <c r="I16" s="47"/>
      <c r="J16" s="27"/>
      <c r="K16" s="27"/>
      <c r="L16" s="169"/>
      <c r="M16" s="27">
        <f t="shared" si="0"/>
        <v>0</v>
      </c>
      <c r="N16" s="113" t="str">
        <f t="shared" si="1"/>
        <v/>
      </c>
      <c r="O16" s="121"/>
      <c r="P16" s="45"/>
    </row>
    <row r="17" ht="15.9" customHeight="1" spans="1:16">
      <c r="A17" s="44"/>
      <c r="B17" s="45"/>
      <c r="C17" s="28"/>
      <c r="D17" s="227"/>
      <c r="E17" s="156"/>
      <c r="F17" s="156"/>
      <c r="G17" s="28"/>
      <c r="H17" s="27"/>
      <c r="I17" s="47"/>
      <c r="J17" s="27"/>
      <c r="K17" s="27"/>
      <c r="L17" s="169"/>
      <c r="M17" s="27">
        <f t="shared" si="0"/>
        <v>0</v>
      </c>
      <c r="N17" s="113" t="str">
        <f t="shared" si="1"/>
        <v/>
      </c>
      <c r="O17" s="121"/>
      <c r="P17" s="45"/>
    </row>
    <row r="18" ht="15.9" customHeight="1" spans="1:16">
      <c r="A18" s="44"/>
      <c r="B18" s="45"/>
      <c r="C18" s="28"/>
      <c r="D18" s="227"/>
      <c r="E18" s="156"/>
      <c r="F18" s="156"/>
      <c r="G18" s="28"/>
      <c r="H18" s="27"/>
      <c r="I18" s="47"/>
      <c r="J18" s="27"/>
      <c r="K18" s="27"/>
      <c r="L18" s="169"/>
      <c r="M18" s="27">
        <f t="shared" si="0"/>
        <v>0</v>
      </c>
      <c r="N18" s="113" t="str">
        <f t="shared" si="1"/>
        <v/>
      </c>
      <c r="O18" s="121"/>
      <c r="P18" s="45"/>
    </row>
    <row r="19" ht="15.9" customHeight="1" spans="1:16">
      <c r="A19" s="44"/>
      <c r="B19" s="45"/>
      <c r="C19" s="28"/>
      <c r="D19" s="227"/>
      <c r="E19" s="156"/>
      <c r="F19" s="156"/>
      <c r="G19" s="28"/>
      <c r="H19" s="27"/>
      <c r="I19" s="27"/>
      <c r="J19" s="27"/>
      <c r="K19" s="27"/>
      <c r="L19" s="169"/>
      <c r="M19" s="27">
        <f t="shared" si="0"/>
        <v>0</v>
      </c>
      <c r="N19" s="113" t="str">
        <f t="shared" si="1"/>
        <v/>
      </c>
      <c r="O19" s="121"/>
      <c r="P19" s="45"/>
    </row>
    <row r="20" ht="15.9" customHeight="1" spans="1:16">
      <c r="A20" s="44"/>
      <c r="B20" s="45"/>
      <c r="C20" s="28"/>
      <c r="D20" s="227"/>
      <c r="E20" s="156"/>
      <c r="F20" s="156"/>
      <c r="G20" s="28"/>
      <c r="H20" s="27"/>
      <c r="I20" s="27"/>
      <c r="J20" s="27"/>
      <c r="K20" s="27"/>
      <c r="L20" s="169"/>
      <c r="M20" s="27">
        <f t="shared" si="0"/>
        <v>0</v>
      </c>
      <c r="N20" s="113" t="str">
        <f t="shared" si="1"/>
        <v/>
      </c>
      <c r="O20" s="121"/>
      <c r="P20" s="45"/>
    </row>
    <row r="21" ht="15.9" customHeight="1" spans="1:16">
      <c r="A21" s="44"/>
      <c r="B21" s="45"/>
      <c r="C21" s="28"/>
      <c r="D21" s="227"/>
      <c r="E21" s="156"/>
      <c r="F21" s="156"/>
      <c r="G21" s="28"/>
      <c r="H21" s="27"/>
      <c r="I21" s="27"/>
      <c r="J21" s="27"/>
      <c r="K21" s="27"/>
      <c r="L21" s="169"/>
      <c r="M21" s="27">
        <f t="shared" si="0"/>
        <v>0</v>
      </c>
      <c r="N21" s="113" t="str">
        <f t="shared" si="1"/>
        <v/>
      </c>
      <c r="O21" s="121"/>
      <c r="P21" s="45"/>
    </row>
    <row r="22" ht="15.9" customHeight="1" spans="1:16">
      <c r="A22" s="44"/>
      <c r="B22" s="45"/>
      <c r="C22" s="28"/>
      <c r="D22" s="227"/>
      <c r="E22" s="156"/>
      <c r="F22" s="156"/>
      <c r="G22" s="28"/>
      <c r="H22" s="27"/>
      <c r="I22" s="27"/>
      <c r="J22" s="27"/>
      <c r="K22" s="27"/>
      <c r="L22" s="169"/>
      <c r="M22" s="27">
        <f t="shared" si="0"/>
        <v>0</v>
      </c>
      <c r="N22" s="113" t="str">
        <f t="shared" si="1"/>
        <v/>
      </c>
      <c r="O22" s="121"/>
      <c r="P22" s="45"/>
    </row>
    <row r="23" ht="15.9" customHeight="1" spans="1:16">
      <c r="A23" s="44"/>
      <c r="B23" s="45"/>
      <c r="C23" s="28"/>
      <c r="D23" s="227"/>
      <c r="E23" s="156"/>
      <c r="F23" s="156"/>
      <c r="G23" s="28"/>
      <c r="H23" s="27"/>
      <c r="I23" s="27"/>
      <c r="J23" s="27"/>
      <c r="K23" s="27"/>
      <c r="L23" s="169"/>
      <c r="M23" s="27">
        <f t="shared" si="0"/>
        <v>0</v>
      </c>
      <c r="N23" s="113" t="str">
        <f t="shared" si="1"/>
        <v/>
      </c>
      <c r="O23" s="121"/>
      <c r="P23" s="45"/>
    </row>
    <row r="24" ht="15.9" customHeight="1" spans="1:16">
      <c r="A24" s="44"/>
      <c r="B24" s="45"/>
      <c r="C24" s="28"/>
      <c r="D24" s="227"/>
      <c r="E24" s="156"/>
      <c r="F24" s="156"/>
      <c r="G24" s="28"/>
      <c r="H24" s="27"/>
      <c r="I24" s="27"/>
      <c r="J24" s="27"/>
      <c r="K24" s="27"/>
      <c r="L24" s="169"/>
      <c r="M24" s="27">
        <f t="shared" si="0"/>
        <v>0</v>
      </c>
      <c r="N24" s="113" t="str">
        <f t="shared" si="1"/>
        <v/>
      </c>
      <c r="O24" s="121"/>
      <c r="P24" s="45"/>
    </row>
    <row r="25" ht="15.9" customHeight="1" spans="1:16">
      <c r="A25" s="44"/>
      <c r="B25" s="45"/>
      <c r="C25" s="28"/>
      <c r="D25" s="227"/>
      <c r="E25" s="156"/>
      <c r="F25" s="156"/>
      <c r="G25" s="28"/>
      <c r="H25" s="27"/>
      <c r="I25" s="27"/>
      <c r="J25" s="27"/>
      <c r="K25" s="27"/>
      <c r="L25" s="169"/>
      <c r="M25" s="27">
        <f t="shared" si="0"/>
        <v>0</v>
      </c>
      <c r="N25" s="113" t="str">
        <f t="shared" si="1"/>
        <v/>
      </c>
      <c r="O25" s="121"/>
      <c r="P25" s="45"/>
    </row>
    <row r="26" ht="15.9" customHeight="1" spans="1:16">
      <c r="A26" s="44"/>
      <c r="B26" s="45"/>
      <c r="C26" s="28"/>
      <c r="D26" s="227"/>
      <c r="E26" s="156"/>
      <c r="F26" s="156"/>
      <c r="G26" s="28"/>
      <c r="H26" s="27"/>
      <c r="I26" s="27"/>
      <c r="J26" s="27"/>
      <c r="K26" s="27"/>
      <c r="L26" s="169"/>
      <c r="M26" s="27">
        <f t="shared" si="0"/>
        <v>0</v>
      </c>
      <c r="N26" s="113" t="str">
        <f t="shared" si="1"/>
        <v/>
      </c>
      <c r="O26" s="121"/>
      <c r="P26" s="45"/>
    </row>
    <row r="27" ht="15.9" customHeight="1" spans="1:16">
      <c r="A27" s="44"/>
      <c r="B27" s="45"/>
      <c r="C27" s="28"/>
      <c r="D27" s="227"/>
      <c r="E27" s="156"/>
      <c r="F27" s="156"/>
      <c r="G27" s="28"/>
      <c r="H27" s="27"/>
      <c r="I27" s="27"/>
      <c r="J27" s="27"/>
      <c r="K27" s="27"/>
      <c r="L27" s="169"/>
      <c r="M27" s="27">
        <f t="shared" si="0"/>
        <v>0</v>
      </c>
      <c r="N27" s="113" t="str">
        <f t="shared" si="1"/>
        <v/>
      </c>
      <c r="O27" s="121"/>
      <c r="P27" s="45"/>
    </row>
    <row r="28" ht="15.9" customHeight="1" spans="1:16">
      <c r="A28" s="44"/>
      <c r="B28" s="45"/>
      <c r="C28" s="28"/>
      <c r="D28" s="227"/>
      <c r="E28" s="156"/>
      <c r="F28" s="156"/>
      <c r="G28" s="28"/>
      <c r="H28" s="27"/>
      <c r="I28" s="27"/>
      <c r="J28" s="27"/>
      <c r="K28" s="27"/>
      <c r="L28" s="169"/>
      <c r="M28" s="27">
        <f t="shared" si="0"/>
        <v>0</v>
      </c>
      <c r="N28" s="113" t="str">
        <f t="shared" si="1"/>
        <v/>
      </c>
      <c r="O28" s="121"/>
      <c r="P28" s="45"/>
    </row>
    <row r="29" ht="15.9" customHeight="1" spans="1:16">
      <c r="A29" s="44"/>
      <c r="B29" s="45"/>
      <c r="C29" s="28"/>
      <c r="D29" s="227"/>
      <c r="E29" s="156"/>
      <c r="F29" s="156"/>
      <c r="G29" s="28"/>
      <c r="H29" s="27"/>
      <c r="I29" s="27"/>
      <c r="J29" s="27"/>
      <c r="K29" s="27"/>
      <c r="L29" s="169"/>
      <c r="M29" s="27">
        <f t="shared" si="0"/>
        <v>0</v>
      </c>
      <c r="N29" s="113" t="str">
        <f t="shared" si="1"/>
        <v/>
      </c>
      <c r="O29" s="121"/>
      <c r="P29" s="45"/>
    </row>
    <row r="30" ht="15.9" customHeight="1" spans="1:16">
      <c r="A30" s="31" t="s">
        <v>471</v>
      </c>
      <c r="B30" s="125"/>
      <c r="C30" s="32"/>
      <c r="D30" s="104"/>
      <c r="E30" s="156"/>
      <c r="F30" s="156"/>
      <c r="G30" s="58"/>
      <c r="H30" s="27">
        <f>SUM(H7:H29)</f>
        <v>0</v>
      </c>
      <c r="I30" s="27">
        <f>SUM(I7:I29)</f>
        <v>0</v>
      </c>
      <c r="J30" s="27">
        <f>SUM(J7:J29)</f>
        <v>0</v>
      </c>
      <c r="K30" s="27">
        <f>SUM(K7:K29)</f>
        <v>0</v>
      </c>
      <c r="L30" s="27"/>
      <c r="M30" s="27">
        <f>SUM(M7:M29)</f>
        <v>0</v>
      </c>
      <c r="N30" s="113" t="str">
        <f t="shared" si="1"/>
        <v/>
      </c>
      <c r="O30" s="121"/>
      <c r="P30" s="45"/>
    </row>
    <row r="31" ht="15.9" customHeight="1" spans="1:16">
      <c r="A31" s="86" t="s">
        <v>806</v>
      </c>
      <c r="B31" s="147"/>
      <c r="C31" s="118"/>
      <c r="D31" s="27"/>
      <c r="E31" s="156"/>
      <c r="F31" s="156"/>
      <c r="G31" s="27"/>
      <c r="H31" s="27"/>
      <c r="I31" s="27"/>
      <c r="J31" s="27"/>
      <c r="K31" s="27"/>
      <c r="L31" s="27"/>
      <c r="M31" s="27"/>
      <c r="N31" s="113" t="str">
        <f t="shared" si="1"/>
        <v/>
      </c>
      <c r="O31" s="230"/>
      <c r="P31" s="29"/>
    </row>
    <row r="32" ht="15.9" customHeight="1" spans="1:16">
      <c r="A32" s="31" t="s">
        <v>534</v>
      </c>
      <c r="B32" s="125"/>
      <c r="C32" s="32"/>
      <c r="D32" s="104"/>
      <c r="E32" s="156"/>
      <c r="F32" s="156"/>
      <c r="G32" s="29"/>
      <c r="H32" s="27">
        <f>H30</f>
        <v>0</v>
      </c>
      <c r="I32" s="27">
        <f>I30-I31</f>
        <v>0</v>
      </c>
      <c r="J32" s="27">
        <f>J30-J31</f>
        <v>0</v>
      </c>
      <c r="K32" s="27">
        <f>K30-K31</f>
        <v>0</v>
      </c>
      <c r="L32" s="27"/>
      <c r="M32" s="27">
        <f>M30-M31</f>
        <v>0</v>
      </c>
      <c r="N32" s="113" t="str">
        <f t="shared" si="1"/>
        <v/>
      </c>
      <c r="O32" s="121"/>
      <c r="P32" s="45"/>
    </row>
    <row r="33" s="13" customFormat="1" ht="15.9" customHeight="1" spans="1:11">
      <c r="A33" s="34" t="str">
        <f>CONCATENATE("被评估单位填表人：",基本情况!$D$9)</f>
        <v>被评估单位填表人：</v>
      </c>
      <c r="B33" s="35"/>
      <c r="C33" s="35"/>
      <c r="D33" s="35"/>
      <c r="F33" s="65"/>
      <c r="G33" s="48"/>
      <c r="H33" s="48"/>
      <c r="I33" s="48"/>
      <c r="J33" s="48"/>
      <c r="K33" s="13" t="str">
        <f>CONCATENATE("资产评估专业人员：",基本情况!$B$14)</f>
        <v>资产评估专业人员：</v>
      </c>
    </row>
    <row r="34" s="13" customFormat="1" ht="15.9" customHeight="1" spans="1:1">
      <c r="A34" s="37" t="str">
        <f>基本情况!$A$7&amp;基本情况!$B$7</f>
        <v>填表日期：2024年9月13日</v>
      </c>
    </row>
  </sheetData>
  <mergeCells count="20">
    <mergeCell ref="A1:P1"/>
    <mergeCell ref="A2:P2"/>
    <mergeCell ref="N3:P3"/>
    <mergeCell ref="M4:P4"/>
    <mergeCell ref="I5:J5"/>
    <mergeCell ref="K5:M5"/>
    <mergeCell ref="A30:C30"/>
    <mergeCell ref="A31:C31"/>
    <mergeCell ref="A32:C32"/>
    <mergeCell ref="A5:A6"/>
    <mergeCell ref="B5:B6"/>
    <mergeCell ref="C5:C6"/>
    <mergeCell ref="D5:D6"/>
    <mergeCell ref="E5:E6"/>
    <mergeCell ref="F5:F6"/>
    <mergeCell ref="G5:G6"/>
    <mergeCell ref="H5:H6"/>
    <mergeCell ref="N5:N6"/>
    <mergeCell ref="O5:O6"/>
    <mergeCell ref="P5:P6"/>
  </mergeCells>
  <printOptions horizontalCentered="1"/>
  <pageMargins left="0.590551181102362" right="0.590551181102362" top="0.866141732283464" bottom="0.47244094488189" header="1.22047244094488" footer="0.196850393700787"/>
  <pageSetup paperSize="9" scale="92"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2"/>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10.5833333333333" style="14" customWidth="1"/>
    <col min="3" max="4" width="5.58333333333333" style="14" customWidth="1"/>
    <col min="5" max="5" width="14.5833333333333" style="14" customWidth="1"/>
    <col min="6" max="7" width="6.58333333333333" style="14" customWidth="1"/>
    <col min="8" max="8" width="7.58333333333333" style="14" customWidth="1"/>
    <col min="9" max="11" width="11.5833333333333" style="14" customWidth="1"/>
    <col min="12" max="12" width="6.58333333333333" style="14" customWidth="1"/>
    <col min="13" max="13" width="11.5833333333333" style="14" customWidth="1"/>
    <col min="14" max="14" width="6.58333333333333" style="14" customWidth="1"/>
    <col min="15" max="15" width="5.66666666666667" style="14" customWidth="1"/>
    <col min="16" max="16384" width="9" style="14"/>
  </cols>
  <sheetData>
    <row r="1" s="11" customFormat="1" ht="30" customHeight="1" spans="1:15">
      <c r="A1" s="15" t="s">
        <v>807</v>
      </c>
      <c r="B1" s="15"/>
      <c r="C1" s="15"/>
      <c r="D1" s="15"/>
      <c r="E1" s="15"/>
      <c r="F1" s="15"/>
      <c r="G1" s="15"/>
      <c r="H1" s="15"/>
      <c r="I1" s="15"/>
      <c r="J1" s="15"/>
      <c r="K1" s="15"/>
      <c r="L1" s="15"/>
      <c r="M1" s="15"/>
      <c r="N1" s="15"/>
      <c r="O1" s="15"/>
    </row>
    <row r="2" ht="14.5" customHeight="1" spans="1:15">
      <c r="A2" s="16" t="str">
        <f>基本情况!A4&amp;基本情况!B4</f>
        <v>评估基准日：2024年9月13日</v>
      </c>
      <c r="B2" s="16"/>
      <c r="C2" s="16"/>
      <c r="D2" s="16"/>
      <c r="E2" s="16"/>
      <c r="F2" s="16"/>
      <c r="G2" s="16"/>
      <c r="H2" s="40"/>
      <c r="I2" s="40"/>
      <c r="J2" s="40"/>
      <c r="K2" s="40"/>
      <c r="L2" s="40"/>
      <c r="M2" s="40"/>
      <c r="N2" s="40"/>
      <c r="O2" s="40"/>
    </row>
    <row r="3" customHeight="1" spans="1:15">
      <c r="A3" s="16"/>
      <c r="B3" s="16"/>
      <c r="C3" s="16"/>
      <c r="D3" s="16"/>
      <c r="E3" s="16"/>
      <c r="F3" s="16"/>
      <c r="G3" s="16"/>
      <c r="H3" s="40"/>
      <c r="I3" s="40"/>
      <c r="J3" s="40"/>
      <c r="K3" s="40"/>
      <c r="L3" s="40"/>
      <c r="M3" s="40"/>
      <c r="N3" s="40"/>
      <c r="O3" s="16" t="s">
        <v>808</v>
      </c>
    </row>
    <row r="4" customHeight="1" spans="1:15">
      <c r="A4" s="18" t="str">
        <f>基本情况!A6&amp;基本情况!B6</f>
        <v>被评估单位：海南省农垦五指山茶业集团股份有限公司定安农产品加工厂</v>
      </c>
      <c r="B4" s="18"/>
      <c r="C4" s="18"/>
      <c r="D4" s="18"/>
      <c r="E4" s="18"/>
      <c r="F4" s="42"/>
      <c r="G4" s="42"/>
      <c r="H4" s="42"/>
      <c r="O4" s="42" t="s">
        <v>377</v>
      </c>
    </row>
    <row r="5" s="21" customFormat="1" ht="15" customHeight="1" spans="1:15">
      <c r="A5" s="28" t="s">
        <v>378</v>
      </c>
      <c r="B5" s="142" t="s">
        <v>603</v>
      </c>
      <c r="C5" s="101" t="s">
        <v>803</v>
      </c>
      <c r="D5" s="101" t="s">
        <v>809</v>
      </c>
      <c r="E5" s="67" t="s">
        <v>810</v>
      </c>
      <c r="F5" s="101" t="s">
        <v>811</v>
      </c>
      <c r="G5" s="101" t="s">
        <v>812</v>
      </c>
      <c r="H5" s="101" t="s">
        <v>793</v>
      </c>
      <c r="I5" s="140" t="s">
        <v>380</v>
      </c>
      <c r="J5" s="140"/>
      <c r="K5" s="28" t="s">
        <v>381</v>
      </c>
      <c r="L5" s="28"/>
      <c r="M5" s="28"/>
      <c r="N5" s="101" t="s">
        <v>383</v>
      </c>
      <c r="O5" s="101" t="s">
        <v>464</v>
      </c>
    </row>
    <row r="6" s="21" customFormat="1" ht="15" customHeight="1" spans="1:15">
      <c r="A6" s="28"/>
      <c r="B6" s="144"/>
      <c r="C6" s="28"/>
      <c r="D6" s="28"/>
      <c r="E6" s="56"/>
      <c r="F6" s="28"/>
      <c r="G6" s="28"/>
      <c r="H6" s="28"/>
      <c r="I6" s="32" t="s">
        <v>756</v>
      </c>
      <c r="J6" s="28" t="s">
        <v>757</v>
      </c>
      <c r="K6" s="28" t="s">
        <v>756</v>
      </c>
      <c r="L6" s="67" t="s">
        <v>813</v>
      </c>
      <c r="M6" s="28" t="s">
        <v>757</v>
      </c>
      <c r="N6" s="28"/>
      <c r="O6" s="28"/>
    </row>
    <row r="7" ht="15.9" customHeight="1" spans="1:15">
      <c r="A7" s="44">
        <v>1</v>
      </c>
      <c r="B7" s="45"/>
      <c r="C7" s="123"/>
      <c r="D7" s="123"/>
      <c r="E7" s="28"/>
      <c r="F7" s="28"/>
      <c r="G7" s="28"/>
      <c r="H7" s="227"/>
      <c r="I7" s="47"/>
      <c r="J7" s="27"/>
      <c r="K7" s="27"/>
      <c r="L7" s="169"/>
      <c r="M7" s="27">
        <f>ROUND(K7*L7/100,-1)</f>
        <v>0</v>
      </c>
      <c r="N7" s="113" t="str">
        <f>IF(OR(J7=0,J7=""),"",ROUND((M7-J7)/J7*100,2))</f>
        <v/>
      </c>
      <c r="O7" s="29"/>
    </row>
    <row r="8" ht="15.9" customHeight="1" spans="1:15">
      <c r="A8" s="44"/>
      <c r="B8" s="45"/>
      <c r="C8" s="123"/>
      <c r="D8" s="123"/>
      <c r="E8" s="28"/>
      <c r="F8" s="28"/>
      <c r="G8" s="28"/>
      <c r="H8" s="227"/>
      <c r="I8" s="47"/>
      <c r="J8" s="27"/>
      <c r="K8" s="27"/>
      <c r="L8" s="169"/>
      <c r="M8" s="27">
        <f t="shared" ref="M8:M27" si="0">ROUND(K8*L8/100,-1)</f>
        <v>0</v>
      </c>
      <c r="N8" s="113" t="str">
        <f t="shared" ref="N8:N30" si="1">IF(OR(J8=0,J8=""),"",ROUND((M8-J8)/J8*100,2))</f>
        <v/>
      </c>
      <c r="O8" s="29"/>
    </row>
    <row r="9" ht="15.9" customHeight="1" spans="1:15">
      <c r="A9" s="44"/>
      <c r="B9" s="45"/>
      <c r="C9" s="123"/>
      <c r="D9" s="123"/>
      <c r="E9" s="28"/>
      <c r="F9" s="28"/>
      <c r="G9" s="28"/>
      <c r="H9" s="227"/>
      <c r="I9" s="47"/>
      <c r="J9" s="27"/>
      <c r="K9" s="27"/>
      <c r="L9" s="169"/>
      <c r="M9" s="27">
        <f t="shared" si="0"/>
        <v>0</v>
      </c>
      <c r="N9" s="113" t="str">
        <f t="shared" si="1"/>
        <v/>
      </c>
      <c r="O9" s="29"/>
    </row>
    <row r="10" ht="15.9" customHeight="1" spans="1:15">
      <c r="A10" s="44"/>
      <c r="B10" s="45"/>
      <c r="C10" s="123"/>
      <c r="D10" s="123"/>
      <c r="E10" s="28"/>
      <c r="F10" s="28"/>
      <c r="G10" s="28"/>
      <c r="H10" s="227"/>
      <c r="I10" s="47"/>
      <c r="J10" s="27"/>
      <c r="K10" s="27"/>
      <c r="L10" s="169"/>
      <c r="M10" s="27">
        <f t="shared" si="0"/>
        <v>0</v>
      </c>
      <c r="N10" s="113" t="str">
        <f t="shared" si="1"/>
        <v/>
      </c>
      <c r="O10" s="29"/>
    </row>
    <row r="11" ht="15.9" customHeight="1" spans="1:15">
      <c r="A11" s="44"/>
      <c r="B11" s="45"/>
      <c r="C11" s="123"/>
      <c r="D11" s="123"/>
      <c r="E11" s="28"/>
      <c r="F11" s="28"/>
      <c r="G11" s="28"/>
      <c r="H11" s="227"/>
      <c r="I11" s="47"/>
      <c r="J11" s="27"/>
      <c r="K11" s="27"/>
      <c r="L11" s="169"/>
      <c r="M11" s="27">
        <f t="shared" si="0"/>
        <v>0</v>
      </c>
      <c r="N11" s="113" t="str">
        <f t="shared" si="1"/>
        <v/>
      </c>
      <c r="O11" s="29"/>
    </row>
    <row r="12" ht="15.9" customHeight="1" spans="1:15">
      <c r="A12" s="44"/>
      <c r="B12" s="45"/>
      <c r="C12" s="123"/>
      <c r="D12" s="123"/>
      <c r="E12" s="28"/>
      <c r="F12" s="28"/>
      <c r="G12" s="28"/>
      <c r="H12" s="227"/>
      <c r="I12" s="47"/>
      <c r="J12" s="27"/>
      <c r="K12" s="27"/>
      <c r="L12" s="169"/>
      <c r="M12" s="27">
        <f t="shared" si="0"/>
        <v>0</v>
      </c>
      <c r="N12" s="113" t="str">
        <f t="shared" si="1"/>
        <v/>
      </c>
      <c r="O12" s="29"/>
    </row>
    <row r="13" ht="15.9" customHeight="1" spans="1:15">
      <c r="A13" s="44"/>
      <c r="B13" s="45"/>
      <c r="C13" s="123"/>
      <c r="D13" s="123"/>
      <c r="E13" s="28"/>
      <c r="F13" s="28"/>
      <c r="G13" s="28"/>
      <c r="H13" s="227"/>
      <c r="I13" s="47"/>
      <c r="J13" s="27"/>
      <c r="K13" s="27"/>
      <c r="L13" s="169"/>
      <c r="M13" s="27">
        <f t="shared" si="0"/>
        <v>0</v>
      </c>
      <c r="N13" s="113" t="str">
        <f t="shared" si="1"/>
        <v/>
      </c>
      <c r="O13" s="29"/>
    </row>
    <row r="14" ht="15.9" customHeight="1" spans="1:15">
      <c r="A14" s="44"/>
      <c r="B14" s="45"/>
      <c r="C14" s="123"/>
      <c r="D14" s="123"/>
      <c r="E14" s="28"/>
      <c r="F14" s="28"/>
      <c r="G14" s="28"/>
      <c r="H14" s="227"/>
      <c r="I14" s="47"/>
      <c r="J14" s="27"/>
      <c r="K14" s="27"/>
      <c r="L14" s="169"/>
      <c r="M14" s="27">
        <f t="shared" si="0"/>
        <v>0</v>
      </c>
      <c r="N14" s="113" t="str">
        <f t="shared" si="1"/>
        <v/>
      </c>
      <c r="O14" s="29"/>
    </row>
    <row r="15" ht="15.9" customHeight="1" spans="1:15">
      <c r="A15" s="44"/>
      <c r="B15" s="45"/>
      <c r="C15" s="123"/>
      <c r="D15" s="123"/>
      <c r="E15" s="28"/>
      <c r="F15" s="28"/>
      <c r="G15" s="28"/>
      <c r="H15" s="227"/>
      <c r="I15" s="47"/>
      <c r="J15" s="27"/>
      <c r="K15" s="27"/>
      <c r="L15" s="169"/>
      <c r="M15" s="27">
        <f t="shared" si="0"/>
        <v>0</v>
      </c>
      <c r="N15" s="113" t="str">
        <f t="shared" si="1"/>
        <v/>
      </c>
      <c r="O15" s="29"/>
    </row>
    <row r="16" ht="15.9" customHeight="1" spans="1:15">
      <c r="A16" s="44"/>
      <c r="B16" s="45"/>
      <c r="C16" s="123"/>
      <c r="D16" s="123"/>
      <c r="E16" s="28"/>
      <c r="F16" s="28"/>
      <c r="G16" s="28"/>
      <c r="H16" s="227"/>
      <c r="I16" s="47"/>
      <c r="J16" s="27"/>
      <c r="K16" s="27"/>
      <c r="L16" s="169"/>
      <c r="M16" s="27">
        <f t="shared" si="0"/>
        <v>0</v>
      </c>
      <c r="N16" s="113" t="str">
        <f t="shared" si="1"/>
        <v/>
      </c>
      <c r="O16" s="29"/>
    </row>
    <row r="17" ht="15.9" customHeight="1" spans="1:15">
      <c r="A17" s="44"/>
      <c r="B17" s="45"/>
      <c r="C17" s="123"/>
      <c r="D17" s="123"/>
      <c r="E17" s="28"/>
      <c r="F17" s="28"/>
      <c r="G17" s="28"/>
      <c r="H17" s="227"/>
      <c r="I17" s="47"/>
      <c r="J17" s="27"/>
      <c r="K17" s="27"/>
      <c r="L17" s="169"/>
      <c r="M17" s="27">
        <f t="shared" si="0"/>
        <v>0</v>
      </c>
      <c r="N17" s="113" t="str">
        <f t="shared" si="1"/>
        <v/>
      </c>
      <c r="O17" s="29"/>
    </row>
    <row r="18" ht="15.9" customHeight="1" spans="1:17">
      <c r="A18" s="44"/>
      <c r="B18" s="45"/>
      <c r="C18" s="123"/>
      <c r="D18" s="123"/>
      <c r="E18" s="28"/>
      <c r="F18" s="28"/>
      <c r="G18" s="28"/>
      <c r="H18" s="227"/>
      <c r="I18" s="27"/>
      <c r="J18" s="27"/>
      <c r="K18" s="27"/>
      <c r="L18" s="169"/>
      <c r="M18" s="27">
        <f t="shared" si="0"/>
        <v>0</v>
      </c>
      <c r="N18" s="113" t="str">
        <f t="shared" si="1"/>
        <v/>
      </c>
      <c r="O18" s="29"/>
      <c r="P18" s="55"/>
      <c r="Q18" s="55"/>
    </row>
    <row r="19" ht="15.9" customHeight="1" spans="1:17">
      <c r="A19" s="44"/>
      <c r="B19" s="45"/>
      <c r="C19" s="123"/>
      <c r="D19" s="123"/>
      <c r="E19" s="28"/>
      <c r="F19" s="28"/>
      <c r="G19" s="28"/>
      <c r="H19" s="227"/>
      <c r="I19" s="27"/>
      <c r="J19" s="27"/>
      <c r="K19" s="27"/>
      <c r="L19" s="169"/>
      <c r="M19" s="27">
        <f t="shared" si="0"/>
        <v>0</v>
      </c>
      <c r="N19" s="113" t="str">
        <f t="shared" si="1"/>
        <v/>
      </c>
      <c r="O19" s="29"/>
      <c r="P19" s="55"/>
      <c r="Q19" s="55"/>
    </row>
    <row r="20" ht="15.9" customHeight="1" spans="1:17">
      <c r="A20" s="44"/>
      <c r="B20" s="45"/>
      <c r="C20" s="123"/>
      <c r="D20" s="123"/>
      <c r="E20" s="28"/>
      <c r="F20" s="28"/>
      <c r="G20" s="28"/>
      <c r="H20" s="227"/>
      <c r="I20" s="27"/>
      <c r="J20" s="27"/>
      <c r="K20" s="27"/>
      <c r="L20" s="169"/>
      <c r="M20" s="27">
        <f t="shared" si="0"/>
        <v>0</v>
      </c>
      <c r="N20" s="113" t="str">
        <f t="shared" si="1"/>
        <v/>
      </c>
      <c r="O20" s="29"/>
      <c r="P20" s="55"/>
      <c r="Q20" s="55"/>
    </row>
    <row r="21" ht="15.9" customHeight="1" spans="1:17">
      <c r="A21" s="44"/>
      <c r="B21" s="45"/>
      <c r="C21" s="123"/>
      <c r="D21" s="123"/>
      <c r="E21" s="28"/>
      <c r="F21" s="28"/>
      <c r="G21" s="28"/>
      <c r="H21" s="227"/>
      <c r="I21" s="27"/>
      <c r="J21" s="27"/>
      <c r="K21" s="27"/>
      <c r="L21" s="169"/>
      <c r="M21" s="27">
        <f t="shared" si="0"/>
        <v>0</v>
      </c>
      <c r="N21" s="113" t="str">
        <f t="shared" si="1"/>
        <v/>
      </c>
      <c r="O21" s="29"/>
      <c r="P21" s="55"/>
      <c r="Q21" s="55"/>
    </row>
    <row r="22" ht="15.9" customHeight="1" spans="1:17">
      <c r="A22" s="44"/>
      <c r="B22" s="45"/>
      <c r="C22" s="123"/>
      <c r="D22" s="123"/>
      <c r="E22" s="28"/>
      <c r="F22" s="28"/>
      <c r="G22" s="28"/>
      <c r="H22" s="227"/>
      <c r="I22" s="27"/>
      <c r="J22" s="27"/>
      <c r="K22" s="27"/>
      <c r="L22" s="169"/>
      <c r="M22" s="27">
        <f t="shared" si="0"/>
        <v>0</v>
      </c>
      <c r="N22" s="113" t="str">
        <f t="shared" si="1"/>
        <v/>
      </c>
      <c r="O22" s="29"/>
      <c r="P22" s="55"/>
      <c r="Q22" s="55"/>
    </row>
    <row r="23" ht="15.9" customHeight="1" spans="1:17">
      <c r="A23" s="44"/>
      <c r="B23" s="45"/>
      <c r="C23" s="123"/>
      <c r="D23" s="123"/>
      <c r="E23" s="28"/>
      <c r="F23" s="28"/>
      <c r="G23" s="28"/>
      <c r="H23" s="227"/>
      <c r="I23" s="27"/>
      <c r="J23" s="27"/>
      <c r="K23" s="27"/>
      <c r="L23" s="169"/>
      <c r="M23" s="27">
        <f t="shared" si="0"/>
        <v>0</v>
      </c>
      <c r="N23" s="113" t="str">
        <f t="shared" si="1"/>
        <v/>
      </c>
      <c r="O23" s="29"/>
      <c r="P23" s="55"/>
      <c r="Q23" s="55"/>
    </row>
    <row r="24" ht="15.9" customHeight="1" spans="1:17">
      <c r="A24" s="44"/>
      <c r="B24" s="45"/>
      <c r="C24" s="123"/>
      <c r="D24" s="123"/>
      <c r="E24" s="28"/>
      <c r="F24" s="28"/>
      <c r="G24" s="28"/>
      <c r="H24" s="227"/>
      <c r="I24" s="27"/>
      <c r="J24" s="27"/>
      <c r="K24" s="27"/>
      <c r="L24" s="169"/>
      <c r="M24" s="27">
        <f t="shared" si="0"/>
        <v>0</v>
      </c>
      <c r="N24" s="113" t="str">
        <f t="shared" si="1"/>
        <v/>
      </c>
      <c r="O24" s="29"/>
      <c r="P24" s="55"/>
      <c r="Q24" s="55"/>
    </row>
    <row r="25" ht="15.9" customHeight="1" spans="1:17">
      <c r="A25" s="44"/>
      <c r="B25" s="45"/>
      <c r="C25" s="123"/>
      <c r="D25" s="123"/>
      <c r="E25" s="28"/>
      <c r="F25" s="28"/>
      <c r="G25" s="28"/>
      <c r="H25" s="227"/>
      <c r="I25" s="27"/>
      <c r="J25" s="27"/>
      <c r="K25" s="27"/>
      <c r="L25" s="169"/>
      <c r="M25" s="27">
        <f t="shared" si="0"/>
        <v>0</v>
      </c>
      <c r="N25" s="113" t="str">
        <f t="shared" si="1"/>
        <v/>
      </c>
      <c r="O25" s="29"/>
      <c r="P25" s="55"/>
      <c r="Q25" s="55"/>
    </row>
    <row r="26" ht="15.9" customHeight="1" spans="1:17">
      <c r="A26" s="44"/>
      <c r="B26" s="45"/>
      <c r="C26" s="123"/>
      <c r="D26" s="123"/>
      <c r="E26" s="28"/>
      <c r="F26" s="28"/>
      <c r="G26" s="28"/>
      <c r="H26" s="227"/>
      <c r="I26" s="27"/>
      <c r="J26" s="27"/>
      <c r="K26" s="27"/>
      <c r="L26" s="169"/>
      <c r="M26" s="27">
        <f t="shared" si="0"/>
        <v>0</v>
      </c>
      <c r="N26" s="113" t="str">
        <f t="shared" si="1"/>
        <v/>
      </c>
      <c r="O26" s="29"/>
      <c r="P26" s="55"/>
      <c r="Q26" s="55"/>
    </row>
    <row r="27" ht="15.9" customHeight="1" spans="1:17">
      <c r="A27" s="44"/>
      <c r="B27" s="45"/>
      <c r="C27" s="123"/>
      <c r="D27" s="123"/>
      <c r="E27" s="28"/>
      <c r="F27" s="28"/>
      <c r="G27" s="28"/>
      <c r="H27" s="227"/>
      <c r="I27" s="27"/>
      <c r="J27" s="27"/>
      <c r="K27" s="27"/>
      <c r="L27" s="169"/>
      <c r="M27" s="27">
        <f t="shared" si="0"/>
        <v>0</v>
      </c>
      <c r="N27" s="113" t="str">
        <f t="shared" si="1"/>
        <v/>
      </c>
      <c r="O27" s="29"/>
      <c r="P27" s="55"/>
      <c r="Q27" s="55"/>
    </row>
    <row r="28" ht="15.9" customHeight="1" spans="1:17">
      <c r="A28" s="28" t="s">
        <v>471</v>
      </c>
      <c r="B28" s="28"/>
      <c r="C28" s="28"/>
      <c r="D28" s="104"/>
      <c r="E28" s="96"/>
      <c r="F28" s="96"/>
      <c r="G28" s="58"/>
      <c r="H28" s="228" t="s">
        <v>461</v>
      </c>
      <c r="I28" s="27">
        <f>SUM(I7:I27)</f>
        <v>0</v>
      </c>
      <c r="J28" s="27">
        <f>SUM(J7:J27)</f>
        <v>0</v>
      </c>
      <c r="K28" s="27">
        <f>SUM(K7:K27)</f>
        <v>0</v>
      </c>
      <c r="L28" s="27"/>
      <c r="M28" s="27">
        <f>SUM(M7:M27)</f>
        <v>0</v>
      </c>
      <c r="N28" s="113" t="str">
        <f t="shared" si="1"/>
        <v/>
      </c>
      <c r="O28" s="27"/>
      <c r="P28" s="229"/>
      <c r="Q28" s="55"/>
    </row>
    <row r="29" ht="15.9" customHeight="1" spans="1:17">
      <c r="A29" s="20" t="s">
        <v>814</v>
      </c>
      <c r="B29" s="20"/>
      <c r="C29" s="20"/>
      <c r="D29" s="27"/>
      <c r="E29" s="27"/>
      <c r="F29" s="27"/>
      <c r="G29" s="27"/>
      <c r="H29" s="228"/>
      <c r="I29" s="27"/>
      <c r="J29" s="27"/>
      <c r="K29" s="27"/>
      <c r="L29" s="27"/>
      <c r="M29" s="27"/>
      <c r="N29" s="113" t="str">
        <f t="shared" si="1"/>
        <v/>
      </c>
      <c r="O29" s="29"/>
      <c r="P29" s="55"/>
      <c r="Q29" s="55"/>
    </row>
    <row r="30" ht="15.9" customHeight="1" spans="1:17">
      <c r="A30" s="28" t="s">
        <v>534</v>
      </c>
      <c r="B30" s="28"/>
      <c r="C30" s="28"/>
      <c r="D30" s="104"/>
      <c r="E30" s="96"/>
      <c r="F30" s="96"/>
      <c r="G30" s="29"/>
      <c r="H30" s="228"/>
      <c r="I30" s="27">
        <f>I28-I29</f>
        <v>0</v>
      </c>
      <c r="J30" s="27">
        <f>J28-J29</f>
        <v>0</v>
      </c>
      <c r="K30" s="27">
        <f>K28-K29</f>
        <v>0</v>
      </c>
      <c r="L30" s="27"/>
      <c r="M30" s="27">
        <f>M28-M29</f>
        <v>0</v>
      </c>
      <c r="N30" s="113" t="str">
        <f t="shared" si="1"/>
        <v/>
      </c>
      <c r="O30" s="27"/>
      <c r="P30" s="229"/>
      <c r="Q30" s="55"/>
    </row>
    <row r="31" s="13" customFormat="1" ht="15.9" customHeight="1" spans="1:10">
      <c r="A31" s="34" t="str">
        <f>CONCATENATE("被评估单位填表人：",基本情况!$D$9)</f>
        <v>被评估单位填表人：</v>
      </c>
      <c r="B31" s="35"/>
      <c r="C31" s="35"/>
      <c r="D31" s="35"/>
      <c r="F31" s="65"/>
      <c r="G31" s="48"/>
      <c r="H31" s="48"/>
      <c r="I31" s="48"/>
      <c r="J31" s="66" t="str">
        <f>CONCATENATE("资产评估专业人员：",基本情况!$B$14)</f>
        <v>资产评估专业人员：</v>
      </c>
    </row>
    <row r="32" s="13" customFormat="1" ht="15.9" customHeight="1" spans="1:1">
      <c r="A32" s="37" t="str">
        <f>基本情况!$A$7&amp;基本情况!$B$7</f>
        <v>填表日期：2024年9月13日</v>
      </c>
    </row>
  </sheetData>
  <mergeCells count="18">
    <mergeCell ref="A1:O1"/>
    <mergeCell ref="A2:O2"/>
    <mergeCell ref="A4:E4"/>
    <mergeCell ref="I5:J5"/>
    <mergeCell ref="K5:M5"/>
    <mergeCell ref="A28:C28"/>
    <mergeCell ref="A29:C29"/>
    <mergeCell ref="A30:C30"/>
    <mergeCell ref="A5:A6"/>
    <mergeCell ref="B5:B6"/>
    <mergeCell ref="C5:C6"/>
    <mergeCell ref="D5:D6"/>
    <mergeCell ref="E5:E6"/>
    <mergeCell ref="F5:F6"/>
    <mergeCell ref="G5:G6"/>
    <mergeCell ref="H5:H6"/>
    <mergeCell ref="N5:N6"/>
    <mergeCell ref="O5:O6"/>
  </mergeCells>
  <printOptions horizontalCentered="1"/>
  <pageMargins left="0.590551181102362" right="0.590551181102362" top="0.866141732283464" bottom="0.47244094488189" header="1.22047244094488" footer="0.196850393700787"/>
  <pageSetup paperSize="9" scale="98"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6"/>
  <sheetViews>
    <sheetView tabSelected="1" topLeftCell="A62" workbookViewId="0">
      <selection activeCell="P90" sqref="P90"/>
    </sheetView>
  </sheetViews>
  <sheetFormatPr defaultColWidth="9" defaultRowHeight="15.75" customHeight="1"/>
  <cols>
    <col min="1" max="1" width="5.66666666666667" style="14" customWidth="1"/>
    <col min="2" max="2" width="6.58333333333333" style="14" customWidth="1"/>
    <col min="3" max="3" width="27.125" style="14" customWidth="1"/>
    <col min="4" max="4" width="24.8833333333333" style="14" customWidth="1"/>
    <col min="5" max="5" width="29.9916666666667" style="14" customWidth="1"/>
    <col min="6" max="6" width="4.58333333333333" style="14" customWidth="1"/>
    <col min="7" max="7" width="4.1" style="14" customWidth="1"/>
    <col min="8" max="9" width="9.16666666666667" style="14" customWidth="1"/>
    <col min="10" max="10" width="11.5833333333333" style="14" customWidth="1"/>
    <col min="11" max="11" width="10.6666666666667" style="14" customWidth="1"/>
    <col min="12" max="12" width="11.8" style="14" customWidth="1"/>
    <col min="13" max="13" width="7.16666666666667" style="14" customWidth="1"/>
    <col min="14" max="16" width="11.8" style="14" customWidth="1"/>
    <col min="17" max="17" width="7.38333333333333" style="176" customWidth="1"/>
    <col min="18" max="18" width="9.6" style="14" customWidth="1"/>
    <col min="19" max="19" width="2.99166666666667" style="14" customWidth="1"/>
    <col min="20" max="20" width="25.2" style="14"/>
    <col min="21" max="16384" width="9" style="14"/>
  </cols>
  <sheetData>
    <row r="1" s="11" customFormat="1" ht="30" customHeight="1" spans="1:18">
      <c r="A1" s="15" t="s">
        <v>815</v>
      </c>
      <c r="B1" s="15"/>
      <c r="C1" s="15"/>
      <c r="D1" s="15"/>
      <c r="E1" s="15"/>
      <c r="F1" s="15"/>
      <c r="G1" s="15"/>
      <c r="H1" s="15"/>
      <c r="I1" s="15"/>
      <c r="J1" s="15"/>
      <c r="K1" s="15"/>
      <c r="L1" s="15"/>
      <c r="M1" s="15"/>
      <c r="N1" s="15"/>
      <c r="O1" s="15"/>
      <c r="P1" s="15"/>
      <c r="Q1" s="194"/>
      <c r="R1" s="15"/>
    </row>
    <row r="2" ht="14.5" customHeight="1" spans="1:18">
      <c r="A2" s="16" t="str">
        <f>基本情况!A4&amp;基本情况!B4</f>
        <v>评估基准日：2024年9月13日</v>
      </c>
      <c r="B2" s="16"/>
      <c r="C2" s="16"/>
      <c r="D2" s="16"/>
      <c r="E2" s="16"/>
      <c r="F2" s="16"/>
      <c r="G2" s="16"/>
      <c r="H2" s="40"/>
      <c r="I2" s="40"/>
      <c r="J2" s="40"/>
      <c r="K2" s="40"/>
      <c r="L2" s="40"/>
      <c r="M2" s="40"/>
      <c r="N2" s="40"/>
      <c r="O2" s="40"/>
      <c r="P2" s="40"/>
      <c r="Q2" s="195"/>
      <c r="R2" s="40"/>
    </row>
    <row r="3" customHeight="1" spans="1:18">
      <c r="A3" s="16"/>
      <c r="B3" s="16"/>
      <c r="C3" s="16"/>
      <c r="D3" s="16"/>
      <c r="E3" s="16"/>
      <c r="F3" s="16"/>
      <c r="G3" s="16"/>
      <c r="H3" s="40"/>
      <c r="I3" s="40"/>
      <c r="J3" s="40"/>
      <c r="K3" s="40"/>
      <c r="L3" s="40"/>
      <c r="M3" s="40"/>
      <c r="N3" s="17" t="s">
        <v>816</v>
      </c>
      <c r="O3" s="17"/>
      <c r="P3" s="17"/>
      <c r="Q3" s="196"/>
      <c r="R3" s="17"/>
    </row>
    <row r="4" customHeight="1" spans="1:18">
      <c r="A4" s="94" t="str">
        <f>基本情况!A6&amp;基本情况!B6</f>
        <v>被评估单位：海南省农垦五指山茶业集团股份有限公司定安农产品加工厂</v>
      </c>
      <c r="M4" s="126" t="s">
        <v>377</v>
      </c>
      <c r="N4" s="126"/>
      <c r="O4" s="126"/>
      <c r="P4" s="126"/>
      <c r="Q4" s="197"/>
      <c r="R4" s="126"/>
    </row>
    <row r="5" s="21" customFormat="1" ht="15" customHeight="1" spans="1:18">
      <c r="A5" s="28" t="s">
        <v>378</v>
      </c>
      <c r="B5" s="132" t="s">
        <v>817</v>
      </c>
      <c r="C5" s="101" t="s">
        <v>818</v>
      </c>
      <c r="D5" s="101" t="s">
        <v>604</v>
      </c>
      <c r="E5" s="101" t="s">
        <v>819</v>
      </c>
      <c r="F5" s="101" t="s">
        <v>605</v>
      </c>
      <c r="G5" s="101" t="s">
        <v>607</v>
      </c>
      <c r="H5" s="101" t="s">
        <v>820</v>
      </c>
      <c r="I5" s="101" t="s">
        <v>673</v>
      </c>
      <c r="J5" s="140" t="s">
        <v>380</v>
      </c>
      <c r="K5" s="140"/>
      <c r="L5" s="101" t="s">
        <v>821</v>
      </c>
      <c r="M5" s="28"/>
      <c r="N5" s="28"/>
      <c r="O5" s="28"/>
      <c r="P5" s="28"/>
      <c r="Q5" s="198" t="s">
        <v>383</v>
      </c>
      <c r="R5" s="101" t="s">
        <v>464</v>
      </c>
    </row>
    <row r="6" s="21" customFormat="1" ht="15" customHeight="1" spans="1:18">
      <c r="A6" s="28"/>
      <c r="B6" s="135"/>
      <c r="C6" s="28"/>
      <c r="D6" s="28"/>
      <c r="E6" s="28"/>
      <c r="F6" s="28"/>
      <c r="G6" s="28"/>
      <c r="H6" s="28"/>
      <c r="I6" s="28"/>
      <c r="J6" s="32" t="s">
        <v>756</v>
      </c>
      <c r="K6" s="28" t="s">
        <v>757</v>
      </c>
      <c r="L6" s="28" t="s">
        <v>756</v>
      </c>
      <c r="M6" s="101" t="s">
        <v>677</v>
      </c>
      <c r="N6" s="28" t="s">
        <v>757</v>
      </c>
      <c r="O6" s="28" t="s">
        <v>822</v>
      </c>
      <c r="P6" s="28" t="s">
        <v>823</v>
      </c>
      <c r="Q6" s="199"/>
      <c r="R6" s="28"/>
    </row>
    <row r="7" s="175" customFormat="1" ht="16" customHeight="1" spans="1:18">
      <c r="A7" s="177">
        <v>1</v>
      </c>
      <c r="B7" s="178" t="s">
        <v>824</v>
      </c>
      <c r="C7" s="179" t="s">
        <v>825</v>
      </c>
      <c r="D7" s="178" t="s">
        <v>826</v>
      </c>
      <c r="E7" s="180" t="s">
        <v>827</v>
      </c>
      <c r="F7" s="180" t="s">
        <v>828</v>
      </c>
      <c r="G7" s="181">
        <v>1</v>
      </c>
      <c r="H7" s="182">
        <v>40725</v>
      </c>
      <c r="I7" s="182">
        <v>40725</v>
      </c>
      <c r="J7" s="190">
        <v>6208.54</v>
      </c>
      <c r="K7" s="190">
        <v>310.43</v>
      </c>
      <c r="L7" s="191">
        <v>0</v>
      </c>
      <c r="M7" s="191"/>
      <c r="N7" s="191">
        <v>50</v>
      </c>
      <c r="O7" s="191">
        <v>0</v>
      </c>
      <c r="P7" s="191">
        <f>N7-O7</f>
        <v>50</v>
      </c>
      <c r="Q7" s="191">
        <f>IF(OR(K7=0,K7=""),"",ROUND((P7-K7)/K7*100,2))</f>
        <v>-83.89</v>
      </c>
      <c r="R7" s="200"/>
    </row>
    <row r="8" s="175" customFormat="1" ht="16" customHeight="1" spans="1:18">
      <c r="A8" s="177">
        <v>2</v>
      </c>
      <c r="B8" s="178" t="s">
        <v>829</v>
      </c>
      <c r="C8" s="179" t="s">
        <v>830</v>
      </c>
      <c r="D8" s="178" t="s">
        <v>831</v>
      </c>
      <c r="E8" s="180" t="s">
        <v>827</v>
      </c>
      <c r="F8" s="180" t="s">
        <v>828</v>
      </c>
      <c r="G8" s="181">
        <v>2</v>
      </c>
      <c r="H8" s="182">
        <v>40753</v>
      </c>
      <c r="I8" s="182">
        <v>40753</v>
      </c>
      <c r="J8" s="190">
        <v>7690.6</v>
      </c>
      <c r="K8" s="190">
        <v>384.53</v>
      </c>
      <c r="L8" s="191">
        <v>0</v>
      </c>
      <c r="M8" s="191"/>
      <c r="N8" s="191">
        <v>100</v>
      </c>
      <c r="O8" s="191">
        <v>0</v>
      </c>
      <c r="P8" s="191">
        <f t="shared" ref="P8:P39" si="0">N8-O8</f>
        <v>100</v>
      </c>
      <c r="Q8" s="191">
        <f t="shared" ref="Q8:Q39" si="1">IF(OR(K8=0,K8=""),"",ROUND((P8-K8)/K8*100,2))</f>
        <v>-73.99</v>
      </c>
      <c r="R8" s="200"/>
    </row>
    <row r="9" s="175" customFormat="1" ht="16" customHeight="1" spans="1:18">
      <c r="A9" s="177">
        <v>3</v>
      </c>
      <c r="B9" s="178" t="s">
        <v>832</v>
      </c>
      <c r="C9" s="178" t="s">
        <v>833</v>
      </c>
      <c r="D9" s="178"/>
      <c r="E9" s="183" t="s">
        <v>834</v>
      </c>
      <c r="F9" s="180" t="s">
        <v>828</v>
      </c>
      <c r="G9" s="181">
        <v>1</v>
      </c>
      <c r="H9" s="182">
        <v>40513</v>
      </c>
      <c r="I9" s="182">
        <v>40513</v>
      </c>
      <c r="J9" s="190">
        <v>9975</v>
      </c>
      <c r="K9" s="190">
        <v>299.25</v>
      </c>
      <c r="L9" s="191">
        <v>1000</v>
      </c>
      <c r="M9" s="192">
        <v>10</v>
      </c>
      <c r="N9" s="193">
        <v>100</v>
      </c>
      <c r="O9" s="193">
        <v>0</v>
      </c>
      <c r="P9" s="191">
        <f t="shared" si="0"/>
        <v>100</v>
      </c>
      <c r="Q9" s="191">
        <f t="shared" si="1"/>
        <v>-66.58</v>
      </c>
      <c r="R9" s="200"/>
    </row>
    <row r="10" s="175" customFormat="1" ht="16" customHeight="1" spans="1:18">
      <c r="A10" s="177">
        <v>4</v>
      </c>
      <c r="B10" s="178" t="s">
        <v>835</v>
      </c>
      <c r="C10" s="178" t="s">
        <v>836</v>
      </c>
      <c r="D10" s="178"/>
      <c r="E10" s="180" t="s">
        <v>837</v>
      </c>
      <c r="F10" s="180" t="s">
        <v>828</v>
      </c>
      <c r="G10" s="181">
        <v>1</v>
      </c>
      <c r="H10" s="182">
        <v>42339</v>
      </c>
      <c r="I10" s="182">
        <v>42339</v>
      </c>
      <c r="J10" s="190">
        <v>31130.5</v>
      </c>
      <c r="K10" s="190">
        <v>933.92</v>
      </c>
      <c r="L10" s="191">
        <v>0</v>
      </c>
      <c r="M10" s="192"/>
      <c r="N10" s="193">
        <v>200</v>
      </c>
      <c r="O10" s="193">
        <v>0</v>
      </c>
      <c r="P10" s="191">
        <f t="shared" si="0"/>
        <v>200</v>
      </c>
      <c r="Q10" s="191">
        <f t="shared" si="1"/>
        <v>-78.58</v>
      </c>
      <c r="R10" s="200"/>
    </row>
    <row r="11" s="175" customFormat="1" ht="16" customHeight="1" spans="1:18">
      <c r="A11" s="177">
        <v>5</v>
      </c>
      <c r="B11" s="178" t="s">
        <v>838</v>
      </c>
      <c r="C11" s="178" t="s">
        <v>839</v>
      </c>
      <c r="D11" s="178" t="s">
        <v>840</v>
      </c>
      <c r="E11" s="180" t="s">
        <v>841</v>
      </c>
      <c r="F11" s="180" t="s">
        <v>828</v>
      </c>
      <c r="G11" s="181">
        <v>1</v>
      </c>
      <c r="H11" s="182">
        <v>40269</v>
      </c>
      <c r="I11" s="182">
        <v>40269</v>
      </c>
      <c r="J11" s="190">
        <v>615320.5</v>
      </c>
      <c r="K11" s="190">
        <v>113588.27</v>
      </c>
      <c r="L11" s="191">
        <v>587362</v>
      </c>
      <c r="M11" s="192">
        <v>10</v>
      </c>
      <c r="N11" s="193">
        <v>58740</v>
      </c>
      <c r="O11" s="193">
        <v>5874</v>
      </c>
      <c r="P11" s="191">
        <f t="shared" si="0"/>
        <v>52866</v>
      </c>
      <c r="Q11" s="191">
        <f t="shared" si="1"/>
        <v>-53.46</v>
      </c>
      <c r="R11" s="200"/>
    </row>
    <row r="12" s="175" customFormat="1" ht="16" customHeight="1" spans="1:18">
      <c r="A12" s="177">
        <v>6</v>
      </c>
      <c r="B12" s="178" t="s">
        <v>842</v>
      </c>
      <c r="C12" s="178" t="s">
        <v>843</v>
      </c>
      <c r="D12" s="178" t="s">
        <v>844</v>
      </c>
      <c r="E12" s="180" t="s">
        <v>845</v>
      </c>
      <c r="F12" s="180" t="s">
        <v>828</v>
      </c>
      <c r="G12" s="181">
        <v>1</v>
      </c>
      <c r="H12" s="182">
        <v>40299</v>
      </c>
      <c r="I12" s="182">
        <v>40299</v>
      </c>
      <c r="J12" s="190">
        <v>287149.57</v>
      </c>
      <c r="K12" s="190">
        <v>53007.46</v>
      </c>
      <c r="L12" s="191">
        <v>228365</v>
      </c>
      <c r="M12" s="192">
        <v>8</v>
      </c>
      <c r="N12" s="193">
        <v>18270</v>
      </c>
      <c r="O12" s="193">
        <v>2284</v>
      </c>
      <c r="P12" s="191">
        <f t="shared" si="0"/>
        <v>15986</v>
      </c>
      <c r="Q12" s="191">
        <f t="shared" si="1"/>
        <v>-69.84</v>
      </c>
      <c r="R12" s="200"/>
    </row>
    <row r="13" s="175" customFormat="1" ht="16" customHeight="1" spans="1:18">
      <c r="A13" s="177">
        <v>7</v>
      </c>
      <c r="B13" s="178" t="s">
        <v>846</v>
      </c>
      <c r="C13" s="178" t="s">
        <v>847</v>
      </c>
      <c r="D13" s="178" t="s">
        <v>848</v>
      </c>
      <c r="E13" s="180" t="s">
        <v>841</v>
      </c>
      <c r="F13" s="180" t="s">
        <v>828</v>
      </c>
      <c r="G13" s="181">
        <v>1</v>
      </c>
      <c r="H13" s="182">
        <v>40269</v>
      </c>
      <c r="I13" s="182">
        <v>40269</v>
      </c>
      <c r="J13" s="190">
        <v>1058351.28</v>
      </c>
      <c r="K13" s="190">
        <v>195371.18</v>
      </c>
      <c r="L13" s="191">
        <v>1010263</v>
      </c>
      <c r="M13" s="192">
        <v>8</v>
      </c>
      <c r="N13" s="193">
        <v>80820</v>
      </c>
      <c r="O13" s="193">
        <v>10103</v>
      </c>
      <c r="P13" s="191">
        <f t="shared" si="0"/>
        <v>70717</v>
      </c>
      <c r="Q13" s="191">
        <f t="shared" si="1"/>
        <v>-63.8</v>
      </c>
      <c r="R13" s="200"/>
    </row>
    <row r="14" s="175" customFormat="1" ht="16" customHeight="1" spans="1:18">
      <c r="A14" s="177">
        <v>8</v>
      </c>
      <c r="B14" s="178" t="s">
        <v>849</v>
      </c>
      <c r="C14" s="178" t="s">
        <v>850</v>
      </c>
      <c r="D14" s="178" t="s">
        <v>851</v>
      </c>
      <c r="E14" s="180" t="s">
        <v>841</v>
      </c>
      <c r="F14" s="180" t="s">
        <v>828</v>
      </c>
      <c r="G14" s="181">
        <v>1</v>
      </c>
      <c r="H14" s="182">
        <v>40269</v>
      </c>
      <c r="I14" s="182">
        <v>40269</v>
      </c>
      <c r="J14" s="190">
        <v>406111.1</v>
      </c>
      <c r="K14" s="190">
        <v>74968.1</v>
      </c>
      <c r="L14" s="191">
        <v>387658</v>
      </c>
      <c r="M14" s="192">
        <v>10</v>
      </c>
      <c r="N14" s="193">
        <v>38770</v>
      </c>
      <c r="O14" s="193">
        <v>3877</v>
      </c>
      <c r="P14" s="191">
        <f t="shared" si="0"/>
        <v>34893</v>
      </c>
      <c r="Q14" s="191">
        <f t="shared" si="1"/>
        <v>-53.46</v>
      </c>
      <c r="R14" s="200"/>
    </row>
    <row r="15" s="175" customFormat="1" ht="16" customHeight="1" spans="1:18">
      <c r="A15" s="177">
        <v>9</v>
      </c>
      <c r="B15" s="178" t="s">
        <v>852</v>
      </c>
      <c r="C15" s="178" t="s">
        <v>853</v>
      </c>
      <c r="D15" s="178" t="s">
        <v>854</v>
      </c>
      <c r="E15" s="180" t="s">
        <v>841</v>
      </c>
      <c r="F15" s="180" t="s">
        <v>828</v>
      </c>
      <c r="G15" s="181">
        <v>1</v>
      </c>
      <c r="H15" s="182">
        <v>40269</v>
      </c>
      <c r="I15" s="182">
        <v>40269</v>
      </c>
      <c r="J15" s="190">
        <v>298635.03</v>
      </c>
      <c r="K15" s="190">
        <v>55127.9</v>
      </c>
      <c r="L15" s="191">
        <v>285066</v>
      </c>
      <c r="M15" s="192">
        <v>10</v>
      </c>
      <c r="N15" s="193">
        <v>28510</v>
      </c>
      <c r="O15" s="193">
        <v>2851</v>
      </c>
      <c r="P15" s="191">
        <f t="shared" si="0"/>
        <v>25659</v>
      </c>
      <c r="Q15" s="191">
        <f t="shared" si="1"/>
        <v>-53.46</v>
      </c>
      <c r="R15" s="200"/>
    </row>
    <row r="16" s="175" customFormat="1" ht="16" customHeight="1" spans="1:18">
      <c r="A16" s="177">
        <v>10</v>
      </c>
      <c r="B16" s="178" t="s">
        <v>855</v>
      </c>
      <c r="C16" s="178" t="s">
        <v>856</v>
      </c>
      <c r="D16" s="178" t="s">
        <v>857</v>
      </c>
      <c r="E16" s="180" t="s">
        <v>841</v>
      </c>
      <c r="F16" s="180" t="s">
        <v>828</v>
      </c>
      <c r="G16" s="181">
        <v>1</v>
      </c>
      <c r="H16" s="182">
        <v>40269</v>
      </c>
      <c r="I16" s="182">
        <v>40269</v>
      </c>
      <c r="J16" s="190">
        <v>162444.45</v>
      </c>
      <c r="K16" s="190">
        <v>29987.25</v>
      </c>
      <c r="L16" s="191">
        <v>155063</v>
      </c>
      <c r="M16" s="192">
        <v>10</v>
      </c>
      <c r="N16" s="193">
        <v>15510</v>
      </c>
      <c r="O16" s="193">
        <v>1551</v>
      </c>
      <c r="P16" s="191">
        <f t="shared" si="0"/>
        <v>13959</v>
      </c>
      <c r="Q16" s="191">
        <f t="shared" si="1"/>
        <v>-53.45</v>
      </c>
      <c r="R16" s="200"/>
    </row>
    <row r="17" s="175" customFormat="1" ht="16" customHeight="1" spans="1:18">
      <c r="A17" s="177">
        <v>11</v>
      </c>
      <c r="B17" s="178" t="s">
        <v>858</v>
      </c>
      <c r="C17" s="178" t="s">
        <v>859</v>
      </c>
      <c r="D17" s="178" t="s">
        <v>860</v>
      </c>
      <c r="E17" s="180" t="s">
        <v>841</v>
      </c>
      <c r="F17" s="180" t="s">
        <v>828</v>
      </c>
      <c r="G17" s="181">
        <v>1</v>
      </c>
      <c r="H17" s="182">
        <v>40269</v>
      </c>
      <c r="I17" s="182">
        <v>40269</v>
      </c>
      <c r="J17" s="190">
        <v>230540.17</v>
      </c>
      <c r="K17" s="190">
        <v>42557.25</v>
      </c>
      <c r="L17" s="191">
        <v>220065</v>
      </c>
      <c r="M17" s="192">
        <v>10</v>
      </c>
      <c r="N17" s="193">
        <v>22010</v>
      </c>
      <c r="O17" s="193">
        <v>2201</v>
      </c>
      <c r="P17" s="191">
        <f t="shared" si="0"/>
        <v>19809</v>
      </c>
      <c r="Q17" s="191">
        <f t="shared" si="1"/>
        <v>-53.45</v>
      </c>
      <c r="R17" s="200"/>
    </row>
    <row r="18" s="175" customFormat="1" ht="16" customHeight="1" spans="1:18">
      <c r="A18" s="177">
        <v>12</v>
      </c>
      <c r="B18" s="178" t="s">
        <v>861</v>
      </c>
      <c r="C18" s="184" t="s">
        <v>862</v>
      </c>
      <c r="D18" s="178"/>
      <c r="E18" s="180" t="s">
        <v>841</v>
      </c>
      <c r="F18" s="180" t="s">
        <v>828</v>
      </c>
      <c r="G18" s="181">
        <v>1</v>
      </c>
      <c r="H18" s="182">
        <v>40269</v>
      </c>
      <c r="I18" s="182">
        <v>40269</v>
      </c>
      <c r="J18" s="190">
        <v>49225.64</v>
      </c>
      <c r="K18" s="190">
        <v>9086.82</v>
      </c>
      <c r="L18" s="191">
        <v>46988</v>
      </c>
      <c r="M18" s="192">
        <v>3</v>
      </c>
      <c r="N18" s="193">
        <v>1410</v>
      </c>
      <c r="O18" s="193">
        <v>470</v>
      </c>
      <c r="P18" s="191">
        <f t="shared" si="0"/>
        <v>940</v>
      </c>
      <c r="Q18" s="191">
        <f t="shared" si="1"/>
        <v>-89.66</v>
      </c>
      <c r="R18" s="200"/>
    </row>
    <row r="19" s="175" customFormat="1" ht="16" customHeight="1" spans="1:18">
      <c r="A19" s="177">
        <v>13</v>
      </c>
      <c r="B19" s="178" t="s">
        <v>863</v>
      </c>
      <c r="C19" s="178" t="s">
        <v>864</v>
      </c>
      <c r="D19" s="178"/>
      <c r="E19" s="180" t="s">
        <v>841</v>
      </c>
      <c r="F19" s="180" t="s">
        <v>828</v>
      </c>
      <c r="G19" s="181">
        <v>1</v>
      </c>
      <c r="H19" s="182">
        <v>40269</v>
      </c>
      <c r="I19" s="182">
        <v>40269</v>
      </c>
      <c r="J19" s="190">
        <v>106655.56</v>
      </c>
      <c r="K19" s="190">
        <v>19688.62</v>
      </c>
      <c r="L19" s="191">
        <v>101810</v>
      </c>
      <c r="M19" s="192">
        <v>10</v>
      </c>
      <c r="N19" s="193">
        <v>10180</v>
      </c>
      <c r="O19" s="193">
        <v>1018</v>
      </c>
      <c r="P19" s="191">
        <f t="shared" si="0"/>
        <v>9162</v>
      </c>
      <c r="Q19" s="191">
        <f t="shared" si="1"/>
        <v>-53.47</v>
      </c>
      <c r="R19" s="200"/>
    </row>
    <row r="20" s="175" customFormat="1" ht="16" customHeight="1" spans="1:18">
      <c r="A20" s="177">
        <v>14</v>
      </c>
      <c r="B20" s="178" t="s">
        <v>865</v>
      </c>
      <c r="C20" s="178" t="s">
        <v>866</v>
      </c>
      <c r="D20" s="178" t="s">
        <v>867</v>
      </c>
      <c r="E20" s="180" t="s">
        <v>841</v>
      </c>
      <c r="F20" s="180" t="s">
        <v>828</v>
      </c>
      <c r="G20" s="181">
        <v>1</v>
      </c>
      <c r="H20" s="182">
        <v>40269</v>
      </c>
      <c r="I20" s="182">
        <v>40269</v>
      </c>
      <c r="J20" s="190">
        <v>341297.44</v>
      </c>
      <c r="K20" s="190">
        <v>63002.93</v>
      </c>
      <c r="L20" s="191">
        <v>325790</v>
      </c>
      <c r="M20" s="192">
        <v>10</v>
      </c>
      <c r="N20" s="193">
        <v>32580</v>
      </c>
      <c r="O20" s="193">
        <v>3258</v>
      </c>
      <c r="P20" s="191">
        <f t="shared" si="0"/>
        <v>29322</v>
      </c>
      <c r="Q20" s="191">
        <f t="shared" si="1"/>
        <v>-53.46</v>
      </c>
      <c r="R20" s="200"/>
    </row>
    <row r="21" s="175" customFormat="1" ht="16" customHeight="1" spans="1:18">
      <c r="A21" s="177">
        <v>15</v>
      </c>
      <c r="B21" s="178" t="s">
        <v>868</v>
      </c>
      <c r="C21" s="178" t="s">
        <v>869</v>
      </c>
      <c r="D21" s="178" t="s">
        <v>870</v>
      </c>
      <c r="E21" s="180" t="s">
        <v>841</v>
      </c>
      <c r="F21" s="180" t="s">
        <v>828</v>
      </c>
      <c r="G21" s="181">
        <v>1</v>
      </c>
      <c r="H21" s="182">
        <v>40269</v>
      </c>
      <c r="I21" s="182">
        <v>40269</v>
      </c>
      <c r="J21" s="190">
        <v>1442311.11</v>
      </c>
      <c r="K21" s="190">
        <v>266250.63</v>
      </c>
      <c r="L21" s="191">
        <v>1376777</v>
      </c>
      <c r="M21" s="192">
        <v>10</v>
      </c>
      <c r="N21" s="193">
        <v>137680</v>
      </c>
      <c r="O21" s="193">
        <v>13768</v>
      </c>
      <c r="P21" s="191">
        <f t="shared" si="0"/>
        <v>123912</v>
      </c>
      <c r="Q21" s="191">
        <f t="shared" si="1"/>
        <v>-53.46</v>
      </c>
      <c r="R21" s="200"/>
    </row>
    <row r="22" s="175" customFormat="1" ht="16" customHeight="1" spans="1:18">
      <c r="A22" s="177">
        <v>16</v>
      </c>
      <c r="B22" s="178" t="s">
        <v>871</v>
      </c>
      <c r="C22" s="178" t="s">
        <v>872</v>
      </c>
      <c r="D22" s="178" t="s">
        <v>873</v>
      </c>
      <c r="E22" s="180" t="s">
        <v>841</v>
      </c>
      <c r="F22" s="180" t="s">
        <v>828</v>
      </c>
      <c r="G22" s="181">
        <v>1</v>
      </c>
      <c r="H22" s="182">
        <v>40269</v>
      </c>
      <c r="I22" s="182">
        <v>40269</v>
      </c>
      <c r="J22" s="190">
        <v>287149.56</v>
      </c>
      <c r="K22" s="190">
        <v>53007.45</v>
      </c>
      <c r="L22" s="191">
        <v>274102</v>
      </c>
      <c r="M22" s="192">
        <v>8</v>
      </c>
      <c r="N22" s="193">
        <v>21930</v>
      </c>
      <c r="O22" s="193">
        <v>2741</v>
      </c>
      <c r="P22" s="191">
        <f t="shared" si="0"/>
        <v>19189</v>
      </c>
      <c r="Q22" s="191">
        <f t="shared" si="1"/>
        <v>-63.8</v>
      </c>
      <c r="R22" s="200"/>
    </row>
    <row r="23" s="175" customFormat="1" ht="16" customHeight="1" spans="1:18">
      <c r="A23" s="177">
        <v>17</v>
      </c>
      <c r="B23" s="178" t="s">
        <v>874</v>
      </c>
      <c r="C23" s="178" t="s">
        <v>875</v>
      </c>
      <c r="D23" s="178"/>
      <c r="E23" s="180" t="s">
        <v>876</v>
      </c>
      <c r="F23" s="180" t="s">
        <v>828</v>
      </c>
      <c r="G23" s="181">
        <v>1</v>
      </c>
      <c r="H23" s="182">
        <v>40544</v>
      </c>
      <c r="I23" s="182">
        <v>40544</v>
      </c>
      <c r="J23" s="190">
        <v>91067.52</v>
      </c>
      <c r="K23" s="190">
        <v>16811.76</v>
      </c>
      <c r="L23" s="191">
        <v>87553</v>
      </c>
      <c r="M23" s="192">
        <v>10</v>
      </c>
      <c r="N23" s="193">
        <v>8760</v>
      </c>
      <c r="O23" s="193">
        <v>876</v>
      </c>
      <c r="P23" s="191">
        <f t="shared" si="0"/>
        <v>7884</v>
      </c>
      <c r="Q23" s="191">
        <f t="shared" si="1"/>
        <v>-53.1</v>
      </c>
      <c r="R23" s="200"/>
    </row>
    <row r="24" s="175" customFormat="1" ht="16" customHeight="1" spans="1:18">
      <c r="A24" s="177">
        <v>18</v>
      </c>
      <c r="B24" s="178" t="s">
        <v>877</v>
      </c>
      <c r="C24" s="178" t="s">
        <v>878</v>
      </c>
      <c r="D24" s="178" t="s">
        <v>879</v>
      </c>
      <c r="E24" s="180" t="s">
        <v>880</v>
      </c>
      <c r="F24" s="180" t="s">
        <v>828</v>
      </c>
      <c r="G24" s="181">
        <v>1</v>
      </c>
      <c r="H24" s="182">
        <v>40179</v>
      </c>
      <c r="I24" s="182">
        <v>40179</v>
      </c>
      <c r="J24" s="190">
        <v>57429.91</v>
      </c>
      <c r="K24" s="190">
        <v>10601.79</v>
      </c>
      <c r="L24" s="191">
        <v>0</v>
      </c>
      <c r="M24" s="192">
        <v>0</v>
      </c>
      <c r="N24" s="193">
        <v>200</v>
      </c>
      <c r="O24" s="193">
        <v>0</v>
      </c>
      <c r="P24" s="191">
        <f t="shared" si="0"/>
        <v>200</v>
      </c>
      <c r="Q24" s="191">
        <f t="shared" si="1"/>
        <v>-98.11</v>
      </c>
      <c r="R24" s="200"/>
    </row>
    <row r="25" s="175" customFormat="1" ht="16" customHeight="1" spans="1:18">
      <c r="A25" s="177">
        <v>19</v>
      </c>
      <c r="B25" s="178" t="s">
        <v>881</v>
      </c>
      <c r="C25" s="178" t="s">
        <v>882</v>
      </c>
      <c r="D25" s="178"/>
      <c r="E25" s="180" t="s">
        <v>841</v>
      </c>
      <c r="F25" s="180" t="s">
        <v>828</v>
      </c>
      <c r="G25" s="181">
        <v>1</v>
      </c>
      <c r="H25" s="182">
        <v>40269</v>
      </c>
      <c r="I25" s="182">
        <v>40269</v>
      </c>
      <c r="J25" s="190">
        <v>4101.71</v>
      </c>
      <c r="K25" s="190">
        <v>757.06</v>
      </c>
      <c r="L25" s="191">
        <v>3915</v>
      </c>
      <c r="M25" s="192">
        <v>8</v>
      </c>
      <c r="N25" s="193">
        <v>310</v>
      </c>
      <c r="O25" s="193">
        <v>39</v>
      </c>
      <c r="P25" s="191">
        <f t="shared" si="0"/>
        <v>271</v>
      </c>
      <c r="Q25" s="191">
        <f t="shared" si="1"/>
        <v>-64.2</v>
      </c>
      <c r="R25" s="200"/>
    </row>
    <row r="26" s="175" customFormat="1" ht="16" customHeight="1" spans="1:18">
      <c r="A26" s="177">
        <v>20</v>
      </c>
      <c r="B26" s="178" t="s">
        <v>883</v>
      </c>
      <c r="C26" s="178" t="s">
        <v>884</v>
      </c>
      <c r="D26" s="178"/>
      <c r="E26" s="180" t="s">
        <v>841</v>
      </c>
      <c r="F26" s="180" t="s">
        <v>828</v>
      </c>
      <c r="G26" s="181">
        <v>1</v>
      </c>
      <c r="H26" s="182">
        <v>40269</v>
      </c>
      <c r="I26" s="182">
        <v>40269</v>
      </c>
      <c r="J26" s="190">
        <v>49225.64</v>
      </c>
      <c r="K26" s="190">
        <v>9086.82</v>
      </c>
      <c r="L26" s="191">
        <v>46988</v>
      </c>
      <c r="M26" s="192">
        <v>8</v>
      </c>
      <c r="N26" s="193">
        <v>3760</v>
      </c>
      <c r="O26" s="193">
        <v>470</v>
      </c>
      <c r="P26" s="191">
        <f t="shared" si="0"/>
        <v>3290</v>
      </c>
      <c r="Q26" s="191">
        <f t="shared" si="1"/>
        <v>-63.79</v>
      </c>
      <c r="R26" s="200"/>
    </row>
    <row r="27" s="175" customFormat="1" ht="16" customHeight="1" spans="1:18">
      <c r="A27" s="177">
        <v>21</v>
      </c>
      <c r="B27" s="178" t="s">
        <v>885</v>
      </c>
      <c r="C27" s="178" t="s">
        <v>886</v>
      </c>
      <c r="D27" s="178" t="s">
        <v>887</v>
      </c>
      <c r="E27" s="180" t="s">
        <v>841</v>
      </c>
      <c r="F27" s="180" t="s">
        <v>828</v>
      </c>
      <c r="G27" s="181">
        <v>1</v>
      </c>
      <c r="H27" s="182">
        <v>40269</v>
      </c>
      <c r="I27" s="182">
        <v>40269</v>
      </c>
      <c r="J27" s="190">
        <v>49225.64</v>
      </c>
      <c r="K27" s="190">
        <v>9086.82</v>
      </c>
      <c r="L27" s="191">
        <v>46988</v>
      </c>
      <c r="M27" s="192">
        <v>10</v>
      </c>
      <c r="N27" s="193">
        <v>4700</v>
      </c>
      <c r="O27" s="193">
        <v>470</v>
      </c>
      <c r="P27" s="191">
        <f t="shared" si="0"/>
        <v>4230</v>
      </c>
      <c r="Q27" s="191">
        <f t="shared" si="1"/>
        <v>-53.45</v>
      </c>
      <c r="R27" s="200"/>
    </row>
    <row r="28" s="175" customFormat="1" ht="16" customHeight="1" spans="1:18">
      <c r="A28" s="177">
        <v>22</v>
      </c>
      <c r="B28" s="178" t="s">
        <v>888</v>
      </c>
      <c r="C28" s="178" t="s">
        <v>889</v>
      </c>
      <c r="D28" s="178"/>
      <c r="E28" s="183" t="s">
        <v>834</v>
      </c>
      <c r="F28" s="180" t="s">
        <v>828</v>
      </c>
      <c r="G28" s="181">
        <v>1</v>
      </c>
      <c r="H28" s="182">
        <v>40179</v>
      </c>
      <c r="I28" s="182">
        <v>40179</v>
      </c>
      <c r="J28" s="190">
        <v>73838.46</v>
      </c>
      <c r="K28" s="190">
        <v>13630.23</v>
      </c>
      <c r="L28" s="191">
        <v>73127.95</v>
      </c>
      <c r="M28" s="192">
        <v>8</v>
      </c>
      <c r="N28" s="193">
        <v>5850</v>
      </c>
      <c r="O28" s="193">
        <v>0</v>
      </c>
      <c r="P28" s="191">
        <f t="shared" si="0"/>
        <v>5850</v>
      </c>
      <c r="Q28" s="191">
        <f t="shared" si="1"/>
        <v>-57.08</v>
      </c>
      <c r="R28" s="200"/>
    </row>
    <row r="29" s="175" customFormat="1" ht="16" customHeight="1" spans="1:18">
      <c r="A29" s="177">
        <v>23</v>
      </c>
      <c r="B29" s="178" t="s">
        <v>890</v>
      </c>
      <c r="C29" s="178" t="s">
        <v>891</v>
      </c>
      <c r="D29" s="178"/>
      <c r="E29" s="183" t="s">
        <v>892</v>
      </c>
      <c r="F29" s="180" t="s">
        <v>828</v>
      </c>
      <c r="G29" s="181">
        <v>1</v>
      </c>
      <c r="H29" s="182">
        <v>40269</v>
      </c>
      <c r="I29" s="182">
        <v>40269</v>
      </c>
      <c r="J29" s="190">
        <v>24612.82</v>
      </c>
      <c r="K29" s="190">
        <v>4543.41</v>
      </c>
      <c r="L29" s="191">
        <v>23077</v>
      </c>
      <c r="M29" s="192">
        <v>8</v>
      </c>
      <c r="N29" s="193">
        <v>1850</v>
      </c>
      <c r="O29" s="193">
        <v>231</v>
      </c>
      <c r="P29" s="191">
        <f t="shared" si="0"/>
        <v>1619</v>
      </c>
      <c r="Q29" s="191">
        <f t="shared" si="1"/>
        <v>-64.37</v>
      </c>
      <c r="R29" s="200"/>
    </row>
    <row r="30" s="175" customFormat="1" ht="16" customHeight="1" spans="1:18">
      <c r="A30" s="177">
        <v>24</v>
      </c>
      <c r="B30" s="178" t="s">
        <v>893</v>
      </c>
      <c r="C30" s="178" t="s">
        <v>894</v>
      </c>
      <c r="D30" s="178" t="s">
        <v>895</v>
      </c>
      <c r="E30" s="180" t="s">
        <v>841</v>
      </c>
      <c r="F30" s="180" t="s">
        <v>828</v>
      </c>
      <c r="G30" s="181">
        <v>1</v>
      </c>
      <c r="H30" s="182">
        <v>40269</v>
      </c>
      <c r="I30" s="182">
        <v>40269</v>
      </c>
      <c r="J30" s="190">
        <v>754793.15</v>
      </c>
      <c r="K30" s="190">
        <v>139335.27</v>
      </c>
      <c r="L30" s="191">
        <v>720498</v>
      </c>
      <c r="M30" s="192">
        <v>8</v>
      </c>
      <c r="N30" s="193">
        <v>57640</v>
      </c>
      <c r="O30" s="193">
        <v>7205</v>
      </c>
      <c r="P30" s="191">
        <f t="shared" si="0"/>
        <v>50435</v>
      </c>
      <c r="Q30" s="191">
        <f t="shared" si="1"/>
        <v>-63.8</v>
      </c>
      <c r="R30" s="200"/>
    </row>
    <row r="31" s="175" customFormat="1" ht="16" customHeight="1" spans="1:18">
      <c r="A31" s="177">
        <v>25</v>
      </c>
      <c r="B31" s="185" t="s">
        <v>896</v>
      </c>
      <c r="C31" s="186" t="s">
        <v>897</v>
      </c>
      <c r="D31" s="187" t="s">
        <v>898</v>
      </c>
      <c r="E31" s="188" t="s">
        <v>899</v>
      </c>
      <c r="F31" s="180" t="s">
        <v>828</v>
      </c>
      <c r="G31" s="189">
        <v>1</v>
      </c>
      <c r="H31" s="182">
        <v>40905</v>
      </c>
      <c r="I31" s="182">
        <v>40905</v>
      </c>
      <c r="J31" s="190">
        <v>211603.53</v>
      </c>
      <c r="K31" s="190">
        <v>39061.87</v>
      </c>
      <c r="L31" s="191">
        <v>205349</v>
      </c>
      <c r="M31" s="192">
        <v>11</v>
      </c>
      <c r="N31" s="193">
        <v>22590</v>
      </c>
      <c r="O31" s="193">
        <v>2054</v>
      </c>
      <c r="P31" s="191">
        <f t="shared" si="0"/>
        <v>20536</v>
      </c>
      <c r="Q31" s="191">
        <f t="shared" si="1"/>
        <v>-47.43</v>
      </c>
      <c r="R31" s="200"/>
    </row>
    <row r="32" s="175" customFormat="1" ht="16" customHeight="1" spans="1:18">
      <c r="A32" s="177">
        <v>26</v>
      </c>
      <c r="B32" s="178" t="s">
        <v>900</v>
      </c>
      <c r="C32" s="178" t="s">
        <v>901</v>
      </c>
      <c r="D32" s="178"/>
      <c r="E32" s="183" t="s">
        <v>902</v>
      </c>
      <c r="F32" s="180" t="s">
        <v>828</v>
      </c>
      <c r="G32" s="181">
        <v>3</v>
      </c>
      <c r="H32" s="182">
        <v>40544</v>
      </c>
      <c r="I32" s="182">
        <v>40544</v>
      </c>
      <c r="J32" s="190">
        <v>14283.1</v>
      </c>
      <c r="K32" s="190">
        <v>2636.47</v>
      </c>
      <c r="L32" s="191">
        <v>13732</v>
      </c>
      <c r="M32" s="192">
        <v>8</v>
      </c>
      <c r="N32" s="193">
        <v>1100</v>
      </c>
      <c r="O32" s="193">
        <v>138</v>
      </c>
      <c r="P32" s="191">
        <f t="shared" si="0"/>
        <v>962</v>
      </c>
      <c r="Q32" s="191">
        <f t="shared" si="1"/>
        <v>-63.51</v>
      </c>
      <c r="R32" s="200"/>
    </row>
    <row r="33" s="175" customFormat="1" ht="16" customHeight="1" spans="1:18">
      <c r="A33" s="177">
        <v>27</v>
      </c>
      <c r="B33" s="178" t="s">
        <v>903</v>
      </c>
      <c r="C33" s="178" t="s">
        <v>904</v>
      </c>
      <c r="D33" s="178"/>
      <c r="E33" s="183" t="s">
        <v>905</v>
      </c>
      <c r="F33" s="180" t="s">
        <v>828</v>
      </c>
      <c r="G33" s="181">
        <v>2</v>
      </c>
      <c r="H33" s="182">
        <v>40179</v>
      </c>
      <c r="I33" s="182">
        <v>40179</v>
      </c>
      <c r="J33" s="190">
        <v>37295.11</v>
      </c>
      <c r="K33" s="190">
        <v>6885.22</v>
      </c>
      <c r="L33" s="191">
        <v>32692</v>
      </c>
      <c r="M33" s="192">
        <v>8</v>
      </c>
      <c r="N33" s="193">
        <v>2620</v>
      </c>
      <c r="O33" s="193">
        <v>327</v>
      </c>
      <c r="P33" s="191">
        <f t="shared" si="0"/>
        <v>2293</v>
      </c>
      <c r="Q33" s="191">
        <f t="shared" si="1"/>
        <v>-66.7</v>
      </c>
      <c r="R33" s="200"/>
    </row>
    <row r="34" s="175" customFormat="1" ht="16" customHeight="1" spans="1:18">
      <c r="A34" s="177">
        <v>28</v>
      </c>
      <c r="B34" s="178" t="s">
        <v>906</v>
      </c>
      <c r="C34" s="178" t="s">
        <v>907</v>
      </c>
      <c r="D34" s="178" t="s">
        <v>908</v>
      </c>
      <c r="E34" s="183" t="s">
        <v>909</v>
      </c>
      <c r="F34" s="180" t="s">
        <v>828</v>
      </c>
      <c r="G34" s="181">
        <v>2</v>
      </c>
      <c r="H34" s="182">
        <v>40269</v>
      </c>
      <c r="I34" s="182">
        <v>40269</v>
      </c>
      <c r="J34" s="190">
        <v>76981.09</v>
      </c>
      <c r="K34" s="190">
        <v>14210.39</v>
      </c>
      <c r="L34" s="191">
        <v>105000</v>
      </c>
      <c r="M34" s="192">
        <v>10</v>
      </c>
      <c r="N34" s="193">
        <v>10500</v>
      </c>
      <c r="O34" s="193">
        <v>0</v>
      </c>
      <c r="P34" s="191">
        <f t="shared" si="0"/>
        <v>10500</v>
      </c>
      <c r="Q34" s="191">
        <f t="shared" si="1"/>
        <v>-26.11</v>
      </c>
      <c r="R34" s="200"/>
    </row>
    <row r="35" s="175" customFormat="1" ht="16" customHeight="1" spans="1:18">
      <c r="A35" s="177">
        <v>29</v>
      </c>
      <c r="B35" s="178" t="s">
        <v>910</v>
      </c>
      <c r="C35" s="178" t="s">
        <v>911</v>
      </c>
      <c r="D35" s="178"/>
      <c r="E35" s="183" t="s">
        <v>912</v>
      </c>
      <c r="F35" s="180" t="s">
        <v>828</v>
      </c>
      <c r="G35" s="181">
        <v>1</v>
      </c>
      <c r="H35" s="182" t="s">
        <v>913</v>
      </c>
      <c r="I35" s="182" t="s">
        <v>913</v>
      </c>
      <c r="J35" s="190">
        <v>5731.19</v>
      </c>
      <c r="K35" s="190">
        <v>1057.74</v>
      </c>
      <c r="L35" s="191">
        <v>5558</v>
      </c>
      <c r="M35" s="192">
        <v>10</v>
      </c>
      <c r="N35" s="193">
        <v>560</v>
      </c>
      <c r="O35" s="193">
        <v>56</v>
      </c>
      <c r="P35" s="191">
        <f t="shared" si="0"/>
        <v>504</v>
      </c>
      <c r="Q35" s="191">
        <f t="shared" si="1"/>
        <v>-52.35</v>
      </c>
      <c r="R35" s="200"/>
    </row>
    <row r="36" s="175" customFormat="1" ht="16" customHeight="1" spans="1:18">
      <c r="A36" s="177">
        <v>30</v>
      </c>
      <c r="B36" s="178" t="s">
        <v>914</v>
      </c>
      <c r="C36" s="178" t="s">
        <v>915</v>
      </c>
      <c r="D36" s="178"/>
      <c r="E36" s="183" t="s">
        <v>841</v>
      </c>
      <c r="F36" s="180" t="s">
        <v>828</v>
      </c>
      <c r="G36" s="181">
        <v>1</v>
      </c>
      <c r="H36" s="182" t="s">
        <v>916</v>
      </c>
      <c r="I36" s="182" t="s">
        <v>916</v>
      </c>
      <c r="J36" s="190">
        <v>145299.15</v>
      </c>
      <c r="K36" s="190">
        <v>26821.53</v>
      </c>
      <c r="L36" s="191">
        <v>139585</v>
      </c>
      <c r="M36" s="192">
        <v>10</v>
      </c>
      <c r="N36" s="193">
        <v>13960</v>
      </c>
      <c r="O36" s="193">
        <v>1396</v>
      </c>
      <c r="P36" s="191">
        <f t="shared" si="0"/>
        <v>12564</v>
      </c>
      <c r="Q36" s="191">
        <f t="shared" si="1"/>
        <v>-53.16</v>
      </c>
      <c r="R36" s="200"/>
    </row>
    <row r="37" s="175" customFormat="1" ht="16" customHeight="1" spans="1:18">
      <c r="A37" s="177">
        <v>31</v>
      </c>
      <c r="B37" s="178" t="s">
        <v>917</v>
      </c>
      <c r="C37" s="178" t="s">
        <v>918</v>
      </c>
      <c r="D37" s="178" t="s">
        <v>919</v>
      </c>
      <c r="E37" s="183" t="s">
        <v>920</v>
      </c>
      <c r="F37" s="180" t="s">
        <v>828</v>
      </c>
      <c r="G37" s="181">
        <v>1</v>
      </c>
      <c r="H37" s="182">
        <v>39965</v>
      </c>
      <c r="I37" s="182">
        <v>39965</v>
      </c>
      <c r="J37" s="190">
        <v>341880.34</v>
      </c>
      <c r="K37" s="190">
        <v>63111.69</v>
      </c>
      <c r="L37" s="191">
        <v>346154</v>
      </c>
      <c r="M37" s="192">
        <v>8</v>
      </c>
      <c r="N37" s="193">
        <v>27690</v>
      </c>
      <c r="O37" s="193">
        <v>3462</v>
      </c>
      <c r="P37" s="191">
        <f t="shared" si="0"/>
        <v>24228</v>
      </c>
      <c r="Q37" s="191">
        <f t="shared" si="1"/>
        <v>-61.61</v>
      </c>
      <c r="R37" s="200"/>
    </row>
    <row r="38" s="175" customFormat="1" ht="16" customHeight="1" spans="1:18">
      <c r="A38" s="177">
        <v>32</v>
      </c>
      <c r="B38" s="178" t="s">
        <v>921</v>
      </c>
      <c r="C38" s="178" t="s">
        <v>922</v>
      </c>
      <c r="D38" s="178"/>
      <c r="E38" s="183" t="s">
        <v>923</v>
      </c>
      <c r="F38" s="180" t="s">
        <v>828</v>
      </c>
      <c r="G38" s="181">
        <v>1</v>
      </c>
      <c r="H38" s="182">
        <v>40269</v>
      </c>
      <c r="I38" s="182">
        <v>40269</v>
      </c>
      <c r="J38" s="190">
        <v>24250.26</v>
      </c>
      <c r="K38" s="190">
        <v>4476.81</v>
      </c>
      <c r="L38" s="191">
        <v>24074.65</v>
      </c>
      <c r="M38" s="192">
        <v>10</v>
      </c>
      <c r="N38" s="193">
        <v>2410</v>
      </c>
      <c r="O38" s="193">
        <v>0</v>
      </c>
      <c r="P38" s="191">
        <f t="shared" si="0"/>
        <v>2410</v>
      </c>
      <c r="Q38" s="191">
        <f t="shared" si="1"/>
        <v>-46.17</v>
      </c>
      <c r="R38" s="200"/>
    </row>
    <row r="39" s="175" customFormat="1" ht="16" customHeight="1" spans="1:18">
      <c r="A39" s="177">
        <v>33</v>
      </c>
      <c r="B39" s="178" t="s">
        <v>924</v>
      </c>
      <c r="C39" s="178" t="s">
        <v>925</v>
      </c>
      <c r="D39" s="178" t="s">
        <v>926</v>
      </c>
      <c r="E39" s="180" t="s">
        <v>880</v>
      </c>
      <c r="F39" s="180" t="s">
        <v>828</v>
      </c>
      <c r="G39" s="181">
        <v>1</v>
      </c>
      <c r="H39" s="182">
        <v>42370</v>
      </c>
      <c r="I39" s="182">
        <v>42370</v>
      </c>
      <c r="J39" s="190">
        <v>31908.18</v>
      </c>
      <c r="K39" s="190">
        <v>5890.88</v>
      </c>
      <c r="L39" s="191">
        <v>0</v>
      </c>
      <c r="M39" s="192">
        <v>0</v>
      </c>
      <c r="N39" s="193">
        <v>200</v>
      </c>
      <c r="O39" s="193">
        <v>0</v>
      </c>
      <c r="P39" s="191">
        <f t="shared" si="0"/>
        <v>200</v>
      </c>
      <c r="Q39" s="191">
        <f t="shared" si="1"/>
        <v>-96.6</v>
      </c>
      <c r="R39" s="200"/>
    </row>
    <row r="40" s="175" customFormat="1" ht="16" customHeight="1" spans="1:18">
      <c r="A40" s="177">
        <v>34</v>
      </c>
      <c r="B40" s="178" t="s">
        <v>927</v>
      </c>
      <c r="C40" s="178" t="s">
        <v>928</v>
      </c>
      <c r="D40" s="178"/>
      <c r="E40" s="183" t="s">
        <v>929</v>
      </c>
      <c r="F40" s="180" t="s">
        <v>828</v>
      </c>
      <c r="G40" s="181">
        <v>1</v>
      </c>
      <c r="H40" s="182">
        <v>40634</v>
      </c>
      <c r="I40" s="182">
        <v>40634</v>
      </c>
      <c r="J40" s="190">
        <v>61111.11</v>
      </c>
      <c r="K40" s="190">
        <v>11611.11</v>
      </c>
      <c r="L40" s="191">
        <v>58893</v>
      </c>
      <c r="M40" s="192">
        <v>9</v>
      </c>
      <c r="N40" s="193">
        <v>5300</v>
      </c>
      <c r="O40" s="193">
        <v>589</v>
      </c>
      <c r="P40" s="191">
        <f t="shared" ref="P40:P76" si="2">N40-O40</f>
        <v>4711</v>
      </c>
      <c r="Q40" s="191">
        <f t="shared" ref="Q40:Q75" si="3">IF(OR(K40=0,K40=""),"",ROUND((P40-K40)/K40*100,2))</f>
        <v>-59.43</v>
      </c>
      <c r="R40" s="200"/>
    </row>
    <row r="41" s="175" customFormat="1" ht="16" customHeight="1" spans="1:18">
      <c r="A41" s="177">
        <v>35</v>
      </c>
      <c r="B41" s="178" t="s">
        <v>930</v>
      </c>
      <c r="C41" s="178" t="s">
        <v>931</v>
      </c>
      <c r="D41" s="178" t="s">
        <v>932</v>
      </c>
      <c r="E41" s="183" t="s">
        <v>933</v>
      </c>
      <c r="F41" s="180" t="s">
        <v>828</v>
      </c>
      <c r="G41" s="181">
        <v>1</v>
      </c>
      <c r="H41" s="182">
        <v>40878</v>
      </c>
      <c r="I41" s="182">
        <v>40878</v>
      </c>
      <c r="J41" s="190">
        <v>8547.01</v>
      </c>
      <c r="K41" s="190">
        <v>1624.51</v>
      </c>
      <c r="L41" s="191">
        <v>8289</v>
      </c>
      <c r="M41" s="192">
        <v>8</v>
      </c>
      <c r="N41" s="193">
        <v>660</v>
      </c>
      <c r="O41" s="193">
        <v>83</v>
      </c>
      <c r="P41" s="191">
        <f t="shared" si="2"/>
        <v>577</v>
      </c>
      <c r="Q41" s="191">
        <f t="shared" si="3"/>
        <v>-64.48</v>
      </c>
      <c r="R41" s="200"/>
    </row>
    <row r="42" s="175" customFormat="1" ht="16" customHeight="1" spans="1:18">
      <c r="A42" s="177">
        <v>36</v>
      </c>
      <c r="B42" s="178" t="s">
        <v>934</v>
      </c>
      <c r="C42" s="178" t="s">
        <v>935</v>
      </c>
      <c r="D42" s="178"/>
      <c r="E42" s="183" t="s">
        <v>936</v>
      </c>
      <c r="F42" s="180" t="s">
        <v>828</v>
      </c>
      <c r="G42" s="181">
        <v>1</v>
      </c>
      <c r="H42" s="182">
        <v>40878</v>
      </c>
      <c r="I42" s="182">
        <v>40878</v>
      </c>
      <c r="J42" s="190">
        <v>111111.12</v>
      </c>
      <c r="K42" s="190">
        <v>21111.12</v>
      </c>
      <c r="L42" s="191">
        <v>107756</v>
      </c>
      <c r="M42" s="192">
        <v>11</v>
      </c>
      <c r="N42" s="193">
        <v>11850</v>
      </c>
      <c r="O42" s="193">
        <v>1078</v>
      </c>
      <c r="P42" s="191">
        <f t="shared" si="2"/>
        <v>10772</v>
      </c>
      <c r="Q42" s="191">
        <f t="shared" si="3"/>
        <v>-48.97</v>
      </c>
      <c r="R42" s="200"/>
    </row>
    <row r="43" s="175" customFormat="1" ht="16" customHeight="1" spans="1:18">
      <c r="A43" s="177">
        <v>37</v>
      </c>
      <c r="B43" s="178" t="s">
        <v>937</v>
      </c>
      <c r="C43" s="178" t="s">
        <v>938</v>
      </c>
      <c r="D43" s="178" t="s">
        <v>939</v>
      </c>
      <c r="E43" s="183" t="s">
        <v>940</v>
      </c>
      <c r="F43" s="180" t="s">
        <v>828</v>
      </c>
      <c r="G43" s="181">
        <v>1</v>
      </c>
      <c r="H43" s="182">
        <v>41395</v>
      </c>
      <c r="I43" s="182">
        <v>41395</v>
      </c>
      <c r="J43" s="190">
        <v>21882.04</v>
      </c>
      <c r="K43" s="190">
        <v>4158.04</v>
      </c>
      <c r="L43" s="191">
        <v>21503</v>
      </c>
      <c r="M43" s="192">
        <v>10</v>
      </c>
      <c r="N43" s="193">
        <v>2150</v>
      </c>
      <c r="O43" s="193">
        <v>215</v>
      </c>
      <c r="P43" s="191">
        <f t="shared" si="2"/>
        <v>1935</v>
      </c>
      <c r="Q43" s="191">
        <f t="shared" si="3"/>
        <v>-53.46</v>
      </c>
      <c r="R43" s="200"/>
    </row>
    <row r="44" s="175" customFormat="1" ht="16" customHeight="1" spans="1:18">
      <c r="A44" s="177">
        <v>38</v>
      </c>
      <c r="B44" s="178" t="s">
        <v>941</v>
      </c>
      <c r="C44" s="178" t="s">
        <v>942</v>
      </c>
      <c r="D44" s="178" t="s">
        <v>943</v>
      </c>
      <c r="E44" s="180" t="s">
        <v>841</v>
      </c>
      <c r="F44" s="180" t="s">
        <v>828</v>
      </c>
      <c r="G44" s="181">
        <v>1</v>
      </c>
      <c r="H44" s="182">
        <v>40269</v>
      </c>
      <c r="I44" s="182">
        <v>40269</v>
      </c>
      <c r="J44" s="190">
        <v>166666.62</v>
      </c>
      <c r="K44" s="190">
        <v>32566.62</v>
      </c>
      <c r="L44" s="191">
        <v>159094</v>
      </c>
      <c r="M44" s="192">
        <v>10</v>
      </c>
      <c r="N44" s="193">
        <v>15910</v>
      </c>
      <c r="O44" s="193">
        <v>1591</v>
      </c>
      <c r="P44" s="191">
        <f t="shared" si="2"/>
        <v>14319</v>
      </c>
      <c r="Q44" s="191">
        <f t="shared" si="3"/>
        <v>-56.03</v>
      </c>
      <c r="R44" s="200"/>
    </row>
    <row r="45" s="175" customFormat="1" ht="16" customHeight="1" spans="1:18">
      <c r="A45" s="177">
        <v>39</v>
      </c>
      <c r="B45" s="178" t="s">
        <v>944</v>
      </c>
      <c r="C45" s="178" t="s">
        <v>945</v>
      </c>
      <c r="D45" s="178"/>
      <c r="E45" s="183" t="s">
        <v>834</v>
      </c>
      <c r="F45" s="180" t="s">
        <v>828</v>
      </c>
      <c r="G45" s="181">
        <v>1</v>
      </c>
      <c r="H45" s="182">
        <v>40513</v>
      </c>
      <c r="I45" s="182" t="s">
        <v>916</v>
      </c>
      <c r="J45" s="190">
        <v>6453</v>
      </c>
      <c r="K45" s="190">
        <v>3944.52</v>
      </c>
      <c r="L45" s="191">
        <v>5538</v>
      </c>
      <c r="M45" s="192">
        <v>8</v>
      </c>
      <c r="N45" s="193">
        <v>440</v>
      </c>
      <c r="O45" s="193">
        <v>56</v>
      </c>
      <c r="P45" s="191">
        <f t="shared" si="2"/>
        <v>384</v>
      </c>
      <c r="Q45" s="191">
        <f t="shared" si="3"/>
        <v>-90.26</v>
      </c>
      <c r="R45" s="200"/>
    </row>
    <row r="46" s="175" customFormat="1" ht="16" customHeight="1" spans="1:18">
      <c r="A46" s="177">
        <v>40</v>
      </c>
      <c r="B46" s="178" t="s">
        <v>946</v>
      </c>
      <c r="C46" s="178" t="s">
        <v>947</v>
      </c>
      <c r="D46" s="178" t="s">
        <v>948</v>
      </c>
      <c r="E46" s="183" t="s">
        <v>949</v>
      </c>
      <c r="F46" s="180" t="s">
        <v>828</v>
      </c>
      <c r="G46" s="181">
        <v>1</v>
      </c>
      <c r="H46" s="182">
        <v>40969</v>
      </c>
      <c r="I46" s="182">
        <v>40969</v>
      </c>
      <c r="J46" s="190">
        <v>21794.87</v>
      </c>
      <c r="K46" s="190">
        <v>5082.89</v>
      </c>
      <c r="L46" s="191">
        <v>16827</v>
      </c>
      <c r="M46" s="192">
        <v>8</v>
      </c>
      <c r="N46" s="193">
        <v>1350</v>
      </c>
      <c r="O46" s="193">
        <v>169</v>
      </c>
      <c r="P46" s="191">
        <f t="shared" si="2"/>
        <v>1181</v>
      </c>
      <c r="Q46" s="191">
        <f t="shared" si="3"/>
        <v>-76.77</v>
      </c>
      <c r="R46" s="200"/>
    </row>
    <row r="47" s="175" customFormat="1" ht="16" customHeight="1" spans="1:18">
      <c r="A47" s="177">
        <v>41</v>
      </c>
      <c r="B47" s="178" t="s">
        <v>950</v>
      </c>
      <c r="C47" s="178" t="s">
        <v>951</v>
      </c>
      <c r="D47" s="178" t="s">
        <v>952</v>
      </c>
      <c r="E47" s="183" t="s">
        <v>892</v>
      </c>
      <c r="F47" s="180" t="s">
        <v>828</v>
      </c>
      <c r="G47" s="181">
        <v>1</v>
      </c>
      <c r="H47" s="182">
        <v>40269</v>
      </c>
      <c r="I47" s="182">
        <v>40269</v>
      </c>
      <c r="J47" s="190">
        <v>63247.86</v>
      </c>
      <c r="K47" s="190">
        <v>1897.44</v>
      </c>
      <c r="L47" s="191">
        <v>59615</v>
      </c>
      <c r="M47" s="192">
        <v>8</v>
      </c>
      <c r="N47" s="193">
        <v>4770</v>
      </c>
      <c r="O47" s="193">
        <v>596</v>
      </c>
      <c r="P47" s="191">
        <f t="shared" si="2"/>
        <v>4174</v>
      </c>
      <c r="Q47" s="191">
        <f t="shared" si="3"/>
        <v>119.98</v>
      </c>
      <c r="R47" s="200"/>
    </row>
    <row r="48" s="175" customFormat="1" ht="16" customHeight="1" spans="1:18">
      <c r="A48" s="177">
        <v>42</v>
      </c>
      <c r="B48" s="178" t="s">
        <v>953</v>
      </c>
      <c r="C48" s="178" t="s">
        <v>954</v>
      </c>
      <c r="D48" s="178" t="s">
        <v>955</v>
      </c>
      <c r="E48" s="183" t="s">
        <v>956</v>
      </c>
      <c r="F48" s="180" t="s">
        <v>828</v>
      </c>
      <c r="G48" s="181">
        <v>1</v>
      </c>
      <c r="H48" s="182">
        <v>40210</v>
      </c>
      <c r="I48" s="182">
        <v>40210</v>
      </c>
      <c r="J48" s="190">
        <v>117948.72</v>
      </c>
      <c r="K48" s="190">
        <v>28779.92</v>
      </c>
      <c r="L48" s="191">
        <v>112418</v>
      </c>
      <c r="M48" s="192">
        <v>8</v>
      </c>
      <c r="N48" s="193">
        <v>8990</v>
      </c>
      <c r="O48" s="193">
        <v>1124</v>
      </c>
      <c r="P48" s="191">
        <f t="shared" si="2"/>
        <v>7866</v>
      </c>
      <c r="Q48" s="191">
        <f t="shared" si="3"/>
        <v>-72.67</v>
      </c>
      <c r="R48" s="200"/>
    </row>
    <row r="49" s="175" customFormat="1" ht="16" customHeight="1" spans="1:18">
      <c r="A49" s="177">
        <v>43</v>
      </c>
      <c r="B49" s="178" t="s">
        <v>957</v>
      </c>
      <c r="C49" s="178" t="s">
        <v>958</v>
      </c>
      <c r="D49" s="178" t="s">
        <v>959</v>
      </c>
      <c r="E49" s="183" t="s">
        <v>956</v>
      </c>
      <c r="F49" s="180" t="s">
        <v>828</v>
      </c>
      <c r="G49" s="181">
        <v>1</v>
      </c>
      <c r="H49" s="182">
        <v>40210</v>
      </c>
      <c r="I49" s="182">
        <v>40210</v>
      </c>
      <c r="J49" s="190">
        <v>18760.68</v>
      </c>
      <c r="K49" s="190">
        <v>4577.28</v>
      </c>
      <c r="L49" s="191">
        <v>17881</v>
      </c>
      <c r="M49" s="192">
        <v>8</v>
      </c>
      <c r="N49" s="193">
        <v>1430</v>
      </c>
      <c r="O49" s="193">
        <v>179</v>
      </c>
      <c r="P49" s="191">
        <f t="shared" si="2"/>
        <v>1251</v>
      </c>
      <c r="Q49" s="191">
        <f t="shared" si="3"/>
        <v>-72.67</v>
      </c>
      <c r="R49" s="200"/>
    </row>
    <row r="50" s="175" customFormat="1" ht="16" customHeight="1" spans="1:18">
      <c r="A50" s="177">
        <v>44</v>
      </c>
      <c r="B50" s="178" t="s">
        <v>960</v>
      </c>
      <c r="C50" s="178" t="s">
        <v>961</v>
      </c>
      <c r="D50" s="178" t="s">
        <v>962</v>
      </c>
      <c r="E50" s="183" t="s">
        <v>956</v>
      </c>
      <c r="F50" s="180" t="s">
        <v>828</v>
      </c>
      <c r="G50" s="181">
        <v>1</v>
      </c>
      <c r="H50" s="182">
        <v>40210</v>
      </c>
      <c r="I50" s="182">
        <v>40210</v>
      </c>
      <c r="J50" s="190">
        <v>2139.32</v>
      </c>
      <c r="K50" s="190">
        <v>522.32</v>
      </c>
      <c r="L50" s="191">
        <v>2039</v>
      </c>
      <c r="M50" s="192">
        <v>8</v>
      </c>
      <c r="N50" s="193">
        <v>160</v>
      </c>
      <c r="O50" s="193">
        <v>21</v>
      </c>
      <c r="P50" s="191">
        <f t="shared" si="2"/>
        <v>139</v>
      </c>
      <c r="Q50" s="191">
        <f t="shared" si="3"/>
        <v>-73.39</v>
      </c>
      <c r="R50" s="200"/>
    </row>
    <row r="51" s="175" customFormat="1" ht="16" customHeight="1" spans="1:18">
      <c r="A51" s="177">
        <v>45</v>
      </c>
      <c r="B51" s="178" t="s">
        <v>963</v>
      </c>
      <c r="C51" s="178" t="s">
        <v>964</v>
      </c>
      <c r="D51" s="178" t="s">
        <v>965</v>
      </c>
      <c r="E51" s="183" t="s">
        <v>966</v>
      </c>
      <c r="F51" s="180" t="s">
        <v>828</v>
      </c>
      <c r="G51" s="181">
        <v>1</v>
      </c>
      <c r="H51" s="182">
        <v>40725</v>
      </c>
      <c r="I51" s="182">
        <v>40725</v>
      </c>
      <c r="J51" s="190">
        <v>22564.1</v>
      </c>
      <c r="K51" s="190">
        <v>5505.1</v>
      </c>
      <c r="L51" s="191">
        <v>21796</v>
      </c>
      <c r="M51" s="192">
        <v>8</v>
      </c>
      <c r="N51" s="193">
        <v>1740</v>
      </c>
      <c r="O51" s="193">
        <v>218</v>
      </c>
      <c r="P51" s="191">
        <f t="shared" si="2"/>
        <v>1522</v>
      </c>
      <c r="Q51" s="191">
        <f t="shared" si="3"/>
        <v>-72.35</v>
      </c>
      <c r="R51" s="200"/>
    </row>
    <row r="52" s="175" customFormat="1" ht="16" customHeight="1" spans="1:18">
      <c r="A52" s="177">
        <v>46</v>
      </c>
      <c r="B52" s="178" t="s">
        <v>967</v>
      </c>
      <c r="C52" s="178" t="s">
        <v>968</v>
      </c>
      <c r="D52" s="178" t="s">
        <v>969</v>
      </c>
      <c r="E52" s="183" t="s">
        <v>956</v>
      </c>
      <c r="F52" s="180" t="s">
        <v>828</v>
      </c>
      <c r="G52" s="181">
        <v>1</v>
      </c>
      <c r="H52" s="182">
        <v>40940</v>
      </c>
      <c r="I52" s="182">
        <v>40940</v>
      </c>
      <c r="J52" s="190">
        <v>6410.26</v>
      </c>
      <c r="K52" s="190">
        <v>1563.46</v>
      </c>
      <c r="L52" s="191">
        <v>6227</v>
      </c>
      <c r="M52" s="192">
        <v>9</v>
      </c>
      <c r="N52" s="193">
        <v>560</v>
      </c>
      <c r="O52" s="193">
        <v>63</v>
      </c>
      <c r="P52" s="191">
        <f t="shared" si="2"/>
        <v>497</v>
      </c>
      <c r="Q52" s="191">
        <f t="shared" si="3"/>
        <v>-68.21</v>
      </c>
      <c r="R52" s="200"/>
    </row>
    <row r="53" s="175" customFormat="1" ht="16" customHeight="1" spans="1:18">
      <c r="A53" s="177">
        <v>47</v>
      </c>
      <c r="B53" s="178" t="s">
        <v>970</v>
      </c>
      <c r="C53" s="178" t="s">
        <v>971</v>
      </c>
      <c r="D53" s="178" t="s">
        <v>972</v>
      </c>
      <c r="E53" s="183" t="s">
        <v>973</v>
      </c>
      <c r="F53" s="180" t="s">
        <v>828</v>
      </c>
      <c r="G53" s="181">
        <v>1</v>
      </c>
      <c r="H53" s="182">
        <v>40969</v>
      </c>
      <c r="I53" s="182">
        <v>40969</v>
      </c>
      <c r="J53" s="190">
        <v>5246.15</v>
      </c>
      <c r="K53" s="190">
        <v>1279.95</v>
      </c>
      <c r="L53" s="191">
        <v>5099</v>
      </c>
      <c r="M53" s="192">
        <v>9</v>
      </c>
      <c r="N53" s="193">
        <v>460</v>
      </c>
      <c r="O53" s="193">
        <v>51</v>
      </c>
      <c r="P53" s="191">
        <f t="shared" si="2"/>
        <v>409</v>
      </c>
      <c r="Q53" s="191">
        <f t="shared" si="3"/>
        <v>-68.05</v>
      </c>
      <c r="R53" s="200"/>
    </row>
    <row r="54" s="175" customFormat="1" ht="16" customHeight="1" spans="1:18">
      <c r="A54" s="177">
        <v>48</v>
      </c>
      <c r="B54" s="178" t="s">
        <v>974</v>
      </c>
      <c r="C54" s="178" t="s">
        <v>961</v>
      </c>
      <c r="D54" s="178" t="s">
        <v>972</v>
      </c>
      <c r="E54" s="183" t="s">
        <v>956</v>
      </c>
      <c r="F54" s="180" t="s">
        <v>828</v>
      </c>
      <c r="G54" s="181">
        <v>1</v>
      </c>
      <c r="H54" s="182">
        <v>40969</v>
      </c>
      <c r="I54" s="182">
        <v>40969</v>
      </c>
      <c r="J54" s="190">
        <v>2139.32</v>
      </c>
      <c r="K54" s="190">
        <v>522.32</v>
      </c>
      <c r="L54" s="191">
        <v>2080</v>
      </c>
      <c r="M54" s="192">
        <v>8</v>
      </c>
      <c r="N54" s="193">
        <v>170</v>
      </c>
      <c r="O54" s="193">
        <v>21</v>
      </c>
      <c r="P54" s="191">
        <f t="shared" si="2"/>
        <v>149</v>
      </c>
      <c r="Q54" s="191">
        <f t="shared" si="3"/>
        <v>-71.47</v>
      </c>
      <c r="R54" s="200"/>
    </row>
    <row r="55" s="175" customFormat="1" ht="16" customHeight="1" spans="1:18">
      <c r="A55" s="177">
        <v>49</v>
      </c>
      <c r="B55" s="178" t="s">
        <v>975</v>
      </c>
      <c r="C55" s="178" t="s">
        <v>961</v>
      </c>
      <c r="D55" s="178" t="s">
        <v>972</v>
      </c>
      <c r="E55" s="183" t="s">
        <v>956</v>
      </c>
      <c r="F55" s="180" t="s">
        <v>828</v>
      </c>
      <c r="G55" s="181">
        <v>1</v>
      </c>
      <c r="H55" s="182">
        <v>40940</v>
      </c>
      <c r="I55" s="182">
        <v>40940</v>
      </c>
      <c r="J55" s="190">
        <v>2139.31</v>
      </c>
      <c r="K55" s="190">
        <v>522.31</v>
      </c>
      <c r="L55" s="191">
        <v>2079</v>
      </c>
      <c r="M55" s="192">
        <v>8</v>
      </c>
      <c r="N55" s="193">
        <v>170</v>
      </c>
      <c r="O55" s="193">
        <v>21</v>
      </c>
      <c r="P55" s="191">
        <f t="shared" si="2"/>
        <v>149</v>
      </c>
      <c r="Q55" s="191">
        <f t="shared" si="3"/>
        <v>-71.47</v>
      </c>
      <c r="R55" s="200"/>
    </row>
    <row r="56" s="175" customFormat="1" ht="16" customHeight="1" spans="1:18">
      <c r="A56" s="177">
        <v>50</v>
      </c>
      <c r="B56" s="178" t="s">
        <v>976</v>
      </c>
      <c r="C56" s="178" t="s">
        <v>961</v>
      </c>
      <c r="D56" s="178" t="s">
        <v>972</v>
      </c>
      <c r="E56" s="183" t="s">
        <v>956</v>
      </c>
      <c r="F56" s="180" t="s">
        <v>828</v>
      </c>
      <c r="G56" s="181">
        <v>1</v>
      </c>
      <c r="H56" s="182">
        <v>40940</v>
      </c>
      <c r="I56" s="182">
        <v>40940</v>
      </c>
      <c r="J56" s="190">
        <v>2139.31</v>
      </c>
      <c r="K56" s="190">
        <v>522.31</v>
      </c>
      <c r="L56" s="191">
        <v>2079</v>
      </c>
      <c r="M56" s="192">
        <v>8</v>
      </c>
      <c r="N56" s="193">
        <v>170</v>
      </c>
      <c r="O56" s="193">
        <v>21</v>
      </c>
      <c r="P56" s="191">
        <f t="shared" si="2"/>
        <v>149</v>
      </c>
      <c r="Q56" s="191">
        <f t="shared" si="3"/>
        <v>-71.47</v>
      </c>
      <c r="R56" s="200"/>
    </row>
    <row r="57" s="175" customFormat="1" ht="16" customHeight="1" spans="1:18">
      <c r="A57" s="177">
        <v>51</v>
      </c>
      <c r="B57" s="178" t="s">
        <v>977</v>
      </c>
      <c r="C57" s="178" t="s">
        <v>978</v>
      </c>
      <c r="D57" s="178" t="s">
        <v>979</v>
      </c>
      <c r="E57" s="183" t="s">
        <v>933</v>
      </c>
      <c r="F57" s="180" t="s">
        <v>828</v>
      </c>
      <c r="G57" s="181">
        <v>1</v>
      </c>
      <c r="H57" s="182">
        <v>40909</v>
      </c>
      <c r="I57" s="182">
        <v>40909</v>
      </c>
      <c r="J57" s="190">
        <v>79320.39</v>
      </c>
      <c r="K57" s="190">
        <v>19354.19</v>
      </c>
      <c r="L57" s="191">
        <v>84135</v>
      </c>
      <c r="M57" s="192">
        <v>8</v>
      </c>
      <c r="N57" s="193">
        <v>6730</v>
      </c>
      <c r="O57" s="193">
        <v>842</v>
      </c>
      <c r="P57" s="191">
        <f t="shared" si="2"/>
        <v>5888</v>
      </c>
      <c r="Q57" s="191">
        <f t="shared" si="3"/>
        <v>-69.58</v>
      </c>
      <c r="R57" s="200"/>
    </row>
    <row r="58" s="175" customFormat="1" ht="17" customHeight="1" spans="1:18">
      <c r="A58" s="177">
        <v>52</v>
      </c>
      <c r="B58" s="178" t="s">
        <v>980</v>
      </c>
      <c r="C58" s="178" t="s">
        <v>981</v>
      </c>
      <c r="D58" s="178" t="s">
        <v>982</v>
      </c>
      <c r="E58" s="183" t="s">
        <v>933</v>
      </c>
      <c r="F58" s="180" t="s">
        <v>828</v>
      </c>
      <c r="G58" s="181">
        <v>1</v>
      </c>
      <c r="H58" s="182">
        <v>40909</v>
      </c>
      <c r="I58" s="182">
        <v>40909</v>
      </c>
      <c r="J58" s="190">
        <v>325631.08</v>
      </c>
      <c r="K58" s="190">
        <v>79453.68</v>
      </c>
      <c r="L58" s="191">
        <v>304904</v>
      </c>
      <c r="M58" s="192">
        <v>8</v>
      </c>
      <c r="N58" s="193">
        <v>24390</v>
      </c>
      <c r="O58" s="193">
        <v>3049</v>
      </c>
      <c r="P58" s="191">
        <f t="shared" si="2"/>
        <v>21341</v>
      </c>
      <c r="Q58" s="191">
        <f t="shared" si="3"/>
        <v>-73.14</v>
      </c>
      <c r="R58" s="200"/>
    </row>
    <row r="59" s="175" customFormat="1" ht="16" customHeight="1" spans="1:18">
      <c r="A59" s="177">
        <v>53</v>
      </c>
      <c r="B59" s="178" t="s">
        <v>983</v>
      </c>
      <c r="C59" s="178" t="s">
        <v>984</v>
      </c>
      <c r="D59" s="178" t="s">
        <v>985</v>
      </c>
      <c r="E59" s="183" t="s">
        <v>986</v>
      </c>
      <c r="F59" s="180" t="s">
        <v>828</v>
      </c>
      <c r="G59" s="181">
        <v>1</v>
      </c>
      <c r="H59" s="182">
        <v>39783</v>
      </c>
      <c r="I59" s="182">
        <v>39783</v>
      </c>
      <c r="J59" s="190">
        <v>2310.6</v>
      </c>
      <c r="K59" s="190">
        <v>563.4</v>
      </c>
      <c r="L59" s="191">
        <v>2177</v>
      </c>
      <c r="M59" s="192">
        <v>10</v>
      </c>
      <c r="N59" s="193">
        <v>220</v>
      </c>
      <c r="O59" s="193">
        <v>22</v>
      </c>
      <c r="P59" s="191">
        <f t="shared" si="2"/>
        <v>198</v>
      </c>
      <c r="Q59" s="191">
        <f t="shared" si="3"/>
        <v>-64.86</v>
      </c>
      <c r="R59" s="200"/>
    </row>
    <row r="60" s="175" customFormat="1" ht="16" customHeight="1" spans="1:18">
      <c r="A60" s="177">
        <v>54</v>
      </c>
      <c r="B60" s="178" t="s">
        <v>987</v>
      </c>
      <c r="C60" s="178" t="s">
        <v>988</v>
      </c>
      <c r="D60" s="178" t="s">
        <v>989</v>
      </c>
      <c r="E60" s="183" t="s">
        <v>990</v>
      </c>
      <c r="F60" s="180" t="s">
        <v>828</v>
      </c>
      <c r="G60" s="181">
        <v>1</v>
      </c>
      <c r="H60" s="182">
        <v>40210</v>
      </c>
      <c r="I60" s="182">
        <v>40210</v>
      </c>
      <c r="J60" s="190">
        <v>30476.68</v>
      </c>
      <c r="K60" s="190">
        <v>7436.88</v>
      </c>
      <c r="L60" s="191">
        <v>10000</v>
      </c>
      <c r="M60" s="192">
        <v>8</v>
      </c>
      <c r="N60" s="193">
        <v>800</v>
      </c>
      <c r="O60" s="193">
        <v>0</v>
      </c>
      <c r="P60" s="191">
        <f t="shared" si="2"/>
        <v>800</v>
      </c>
      <c r="Q60" s="191">
        <f t="shared" si="3"/>
        <v>-89.24</v>
      </c>
      <c r="R60" s="200"/>
    </row>
    <row r="61" s="175" customFormat="1" ht="16" customHeight="1" spans="1:18">
      <c r="A61" s="177">
        <v>55</v>
      </c>
      <c r="B61" s="178" t="s">
        <v>991</v>
      </c>
      <c r="C61" s="178" t="s">
        <v>992</v>
      </c>
      <c r="D61" s="178" t="s">
        <v>993</v>
      </c>
      <c r="E61" s="183" t="s">
        <v>841</v>
      </c>
      <c r="F61" s="180" t="s">
        <v>828</v>
      </c>
      <c r="G61" s="181">
        <v>1</v>
      </c>
      <c r="H61" s="182">
        <v>40269</v>
      </c>
      <c r="I61" s="182">
        <v>40269</v>
      </c>
      <c r="J61" s="190">
        <v>37507.63</v>
      </c>
      <c r="K61" s="190">
        <v>9152.03</v>
      </c>
      <c r="L61" s="191">
        <v>35804</v>
      </c>
      <c r="M61" s="192">
        <v>10</v>
      </c>
      <c r="N61" s="193">
        <v>3580</v>
      </c>
      <c r="O61" s="193">
        <v>358</v>
      </c>
      <c r="P61" s="191">
        <f t="shared" si="2"/>
        <v>3222</v>
      </c>
      <c r="Q61" s="191">
        <f t="shared" si="3"/>
        <v>-64.79</v>
      </c>
      <c r="R61" s="200"/>
    </row>
    <row r="62" s="175" customFormat="1" ht="16" customHeight="1" spans="1:18">
      <c r="A62" s="177">
        <v>56</v>
      </c>
      <c r="B62" s="178" t="s">
        <v>994</v>
      </c>
      <c r="C62" s="178" t="s">
        <v>995</v>
      </c>
      <c r="D62" s="178"/>
      <c r="E62" s="183" t="s">
        <v>834</v>
      </c>
      <c r="F62" s="180" t="s">
        <v>828</v>
      </c>
      <c r="G62" s="181">
        <v>1</v>
      </c>
      <c r="H62" s="182">
        <v>40179</v>
      </c>
      <c r="I62" s="182">
        <v>40179</v>
      </c>
      <c r="J62" s="190">
        <v>153406.5</v>
      </c>
      <c r="K62" s="190">
        <v>37430.5</v>
      </c>
      <c r="L62" s="191">
        <v>146086</v>
      </c>
      <c r="M62" s="192">
        <v>3</v>
      </c>
      <c r="N62" s="193">
        <v>4380</v>
      </c>
      <c r="O62" s="193">
        <v>1461</v>
      </c>
      <c r="P62" s="191">
        <f t="shared" si="2"/>
        <v>2919</v>
      </c>
      <c r="Q62" s="191">
        <f t="shared" si="3"/>
        <v>-92.2</v>
      </c>
      <c r="R62" s="200"/>
    </row>
    <row r="63" s="175" customFormat="1" ht="16" customHeight="1" spans="1:18">
      <c r="A63" s="177">
        <v>57</v>
      </c>
      <c r="B63" s="178" t="s">
        <v>996</v>
      </c>
      <c r="C63" s="178" t="s">
        <v>997</v>
      </c>
      <c r="D63" s="178" t="s">
        <v>998</v>
      </c>
      <c r="E63" s="183" t="s">
        <v>999</v>
      </c>
      <c r="F63" s="180" t="s">
        <v>828</v>
      </c>
      <c r="G63" s="181">
        <v>1</v>
      </c>
      <c r="H63" s="182">
        <v>39965</v>
      </c>
      <c r="I63" s="182">
        <v>39965</v>
      </c>
      <c r="J63" s="190">
        <v>15087</v>
      </c>
      <c r="K63" s="190">
        <v>3681.2</v>
      </c>
      <c r="L63" s="191">
        <v>25962</v>
      </c>
      <c r="M63" s="192">
        <v>10</v>
      </c>
      <c r="N63" s="193">
        <v>2600</v>
      </c>
      <c r="O63" s="193">
        <v>260</v>
      </c>
      <c r="P63" s="191">
        <f t="shared" si="2"/>
        <v>2340</v>
      </c>
      <c r="Q63" s="191">
        <f t="shared" si="3"/>
        <v>-36.43</v>
      </c>
      <c r="R63" s="200"/>
    </row>
    <row r="64" s="175" customFormat="1" ht="16" customHeight="1" spans="1:18">
      <c r="A64" s="177">
        <v>58</v>
      </c>
      <c r="B64" s="178" t="s">
        <v>1000</v>
      </c>
      <c r="C64" s="178" t="s">
        <v>1001</v>
      </c>
      <c r="D64" s="178" t="s">
        <v>1002</v>
      </c>
      <c r="E64" s="183" t="s">
        <v>1003</v>
      </c>
      <c r="F64" s="180" t="s">
        <v>828</v>
      </c>
      <c r="G64" s="181">
        <v>1</v>
      </c>
      <c r="H64" s="182">
        <v>40544</v>
      </c>
      <c r="I64" s="182">
        <v>40544</v>
      </c>
      <c r="J64" s="190">
        <v>1964.32</v>
      </c>
      <c r="K64" s="190">
        <v>58.93</v>
      </c>
      <c r="L64" s="191">
        <v>1888</v>
      </c>
      <c r="M64" s="192">
        <v>10</v>
      </c>
      <c r="N64" s="193">
        <v>190</v>
      </c>
      <c r="O64" s="193">
        <v>0</v>
      </c>
      <c r="P64" s="191">
        <f t="shared" si="2"/>
        <v>190</v>
      </c>
      <c r="Q64" s="191">
        <f t="shared" si="3"/>
        <v>222.42</v>
      </c>
      <c r="R64" s="201"/>
    </row>
    <row r="65" s="175" customFormat="1" ht="16" customHeight="1" spans="1:18">
      <c r="A65" s="177">
        <v>59</v>
      </c>
      <c r="B65" s="178" t="s">
        <v>1004</v>
      </c>
      <c r="C65" s="178" t="s">
        <v>997</v>
      </c>
      <c r="D65" s="178" t="s">
        <v>1005</v>
      </c>
      <c r="E65" s="183" t="s">
        <v>999</v>
      </c>
      <c r="F65" s="180" t="s">
        <v>828</v>
      </c>
      <c r="G65" s="181">
        <v>2</v>
      </c>
      <c r="H65" s="182">
        <v>40299</v>
      </c>
      <c r="I65" s="182">
        <v>40299</v>
      </c>
      <c r="J65" s="190">
        <v>178686.02</v>
      </c>
      <c r="K65" s="190">
        <v>32986.12</v>
      </c>
      <c r="L65" s="191">
        <v>286538</v>
      </c>
      <c r="M65" s="192">
        <v>10</v>
      </c>
      <c r="N65" s="193">
        <v>28650</v>
      </c>
      <c r="O65" s="193">
        <v>2866</v>
      </c>
      <c r="P65" s="191">
        <f t="shared" si="2"/>
        <v>25784</v>
      </c>
      <c r="Q65" s="191">
        <f t="shared" si="3"/>
        <v>-21.83</v>
      </c>
      <c r="R65" s="221"/>
    </row>
    <row r="66" s="175" customFormat="1" ht="16" customHeight="1" spans="1:18">
      <c r="A66" s="177">
        <v>60</v>
      </c>
      <c r="B66" s="178" t="s">
        <v>1006</v>
      </c>
      <c r="C66" s="178" t="s">
        <v>1007</v>
      </c>
      <c r="D66" s="178" t="s">
        <v>1008</v>
      </c>
      <c r="E66" s="183" t="s">
        <v>841</v>
      </c>
      <c r="F66" s="180" t="s">
        <v>828</v>
      </c>
      <c r="G66" s="181">
        <v>1</v>
      </c>
      <c r="H66" s="182">
        <v>40269</v>
      </c>
      <c r="I66" s="182">
        <v>40269</v>
      </c>
      <c r="J66" s="190">
        <v>157522.22</v>
      </c>
      <c r="K66" s="190">
        <v>38435.42</v>
      </c>
      <c r="L66" s="191">
        <v>150365</v>
      </c>
      <c r="M66" s="192">
        <v>10</v>
      </c>
      <c r="N66" s="193">
        <v>15040</v>
      </c>
      <c r="O66" s="193">
        <v>1504</v>
      </c>
      <c r="P66" s="191">
        <f t="shared" si="2"/>
        <v>13536</v>
      </c>
      <c r="Q66" s="191">
        <f t="shared" si="3"/>
        <v>-64.78</v>
      </c>
      <c r="R66" s="200"/>
    </row>
    <row r="67" s="175" customFormat="1" ht="16" customHeight="1" spans="1:18">
      <c r="A67" s="177">
        <v>61</v>
      </c>
      <c r="B67" s="178" t="s">
        <v>1009</v>
      </c>
      <c r="C67" s="178" t="s">
        <v>1010</v>
      </c>
      <c r="D67" s="178" t="s">
        <v>1011</v>
      </c>
      <c r="E67" s="183" t="s">
        <v>956</v>
      </c>
      <c r="F67" s="180" t="s">
        <v>828</v>
      </c>
      <c r="G67" s="181">
        <v>1</v>
      </c>
      <c r="H67" s="182">
        <v>40940</v>
      </c>
      <c r="I67" s="182">
        <v>40940</v>
      </c>
      <c r="J67" s="190">
        <v>17275.21</v>
      </c>
      <c r="K67" s="190">
        <v>4681.06</v>
      </c>
      <c r="L67" s="191">
        <v>16781</v>
      </c>
      <c r="M67" s="192">
        <v>10</v>
      </c>
      <c r="N67" s="193">
        <v>1680</v>
      </c>
      <c r="O67" s="193">
        <v>168</v>
      </c>
      <c r="P67" s="191">
        <f t="shared" si="2"/>
        <v>1512</v>
      </c>
      <c r="Q67" s="191">
        <f t="shared" si="3"/>
        <v>-67.7</v>
      </c>
      <c r="R67" s="200"/>
    </row>
    <row r="68" s="175" customFormat="1" ht="16" customHeight="1" spans="1:18">
      <c r="A68" s="177">
        <v>62</v>
      </c>
      <c r="B68" s="178" t="s">
        <v>1012</v>
      </c>
      <c r="C68" s="178" t="s">
        <v>922</v>
      </c>
      <c r="D68" s="178" t="s">
        <v>1013</v>
      </c>
      <c r="E68" s="183" t="s">
        <v>1014</v>
      </c>
      <c r="F68" s="180" t="s">
        <v>828</v>
      </c>
      <c r="G68" s="181">
        <v>1</v>
      </c>
      <c r="H68" s="182">
        <v>40969</v>
      </c>
      <c r="I68" s="182">
        <v>40969</v>
      </c>
      <c r="J68" s="190">
        <v>53846.15</v>
      </c>
      <c r="K68" s="190">
        <v>14592.2</v>
      </c>
      <c r="L68" s="191">
        <v>57692</v>
      </c>
      <c r="M68" s="192">
        <v>15</v>
      </c>
      <c r="N68" s="193">
        <v>8650</v>
      </c>
      <c r="O68" s="193">
        <v>577</v>
      </c>
      <c r="P68" s="191">
        <f t="shared" si="2"/>
        <v>8073</v>
      </c>
      <c r="Q68" s="191">
        <f t="shared" si="3"/>
        <v>-44.68</v>
      </c>
      <c r="R68" s="200"/>
    </row>
    <row r="69" s="175" customFormat="1" ht="16" customHeight="1" spans="1:18">
      <c r="A69" s="177">
        <v>63</v>
      </c>
      <c r="B69" s="178" t="s">
        <v>1015</v>
      </c>
      <c r="C69" s="178" t="s">
        <v>1016</v>
      </c>
      <c r="D69" s="178"/>
      <c r="E69" s="183" t="s">
        <v>912</v>
      </c>
      <c r="F69" s="180" t="s">
        <v>828</v>
      </c>
      <c r="G69" s="181">
        <v>1</v>
      </c>
      <c r="H69" s="182">
        <v>40909</v>
      </c>
      <c r="I69" s="182">
        <v>40909</v>
      </c>
      <c r="J69" s="190">
        <v>41025.64</v>
      </c>
      <c r="K69" s="190">
        <v>11117.74</v>
      </c>
      <c r="L69" s="191">
        <v>41409.98</v>
      </c>
      <c r="M69" s="192">
        <v>8</v>
      </c>
      <c r="N69" s="193">
        <v>3310</v>
      </c>
      <c r="O69" s="193">
        <v>0</v>
      </c>
      <c r="P69" s="191">
        <f t="shared" si="2"/>
        <v>3310</v>
      </c>
      <c r="Q69" s="191">
        <f t="shared" si="3"/>
        <v>-70.23</v>
      </c>
      <c r="R69" s="200"/>
    </row>
    <row r="70" s="175" customFormat="1" ht="16" customHeight="1" spans="1:18">
      <c r="A70" s="177">
        <v>64</v>
      </c>
      <c r="B70" s="178" t="s">
        <v>1017</v>
      </c>
      <c r="C70" s="178" t="s">
        <v>1018</v>
      </c>
      <c r="D70" s="178"/>
      <c r="E70" s="183" t="s">
        <v>940</v>
      </c>
      <c r="F70" s="180" t="s">
        <v>828</v>
      </c>
      <c r="G70" s="181">
        <v>1</v>
      </c>
      <c r="H70" s="182">
        <v>41873</v>
      </c>
      <c r="I70" s="182">
        <v>41873</v>
      </c>
      <c r="J70" s="190">
        <v>34188.03</v>
      </c>
      <c r="K70" s="190">
        <v>9264.33</v>
      </c>
      <c r="L70" s="191">
        <v>35364.48</v>
      </c>
      <c r="M70" s="192">
        <v>16</v>
      </c>
      <c r="N70" s="193">
        <v>5660</v>
      </c>
      <c r="O70" s="193">
        <v>0</v>
      </c>
      <c r="P70" s="191">
        <f t="shared" si="2"/>
        <v>5660</v>
      </c>
      <c r="Q70" s="191">
        <f t="shared" si="3"/>
        <v>-38.91</v>
      </c>
      <c r="R70" s="200"/>
    </row>
    <row r="71" s="175" customFormat="1" ht="16" customHeight="1" spans="1:18">
      <c r="A71" s="177">
        <v>65</v>
      </c>
      <c r="B71" s="178" t="s">
        <v>1019</v>
      </c>
      <c r="C71" s="178" t="s">
        <v>1020</v>
      </c>
      <c r="D71" s="178"/>
      <c r="E71" s="183" t="s">
        <v>1021</v>
      </c>
      <c r="F71" s="180" t="s">
        <v>828</v>
      </c>
      <c r="G71" s="181">
        <v>1</v>
      </c>
      <c r="H71" s="182">
        <v>40909</v>
      </c>
      <c r="I71" s="182">
        <v>40909</v>
      </c>
      <c r="J71" s="190">
        <v>84529.92</v>
      </c>
      <c r="K71" s="190">
        <v>23820.74</v>
      </c>
      <c r="L71" s="191">
        <v>82039</v>
      </c>
      <c r="M71" s="192">
        <v>12</v>
      </c>
      <c r="N71" s="193">
        <v>9840</v>
      </c>
      <c r="O71" s="193">
        <v>821</v>
      </c>
      <c r="P71" s="191">
        <f t="shared" si="2"/>
        <v>9019</v>
      </c>
      <c r="Q71" s="191">
        <f t="shared" si="3"/>
        <v>-62.14</v>
      </c>
      <c r="R71" s="200"/>
    </row>
    <row r="72" s="175" customFormat="1" ht="16" customHeight="1" spans="1:18">
      <c r="A72" s="177">
        <v>66</v>
      </c>
      <c r="B72" s="178" t="s">
        <v>1022</v>
      </c>
      <c r="C72" s="178" t="s">
        <v>1023</v>
      </c>
      <c r="D72" s="178"/>
      <c r="E72" s="183" t="s">
        <v>912</v>
      </c>
      <c r="F72" s="180" t="s">
        <v>828</v>
      </c>
      <c r="G72" s="181">
        <v>1</v>
      </c>
      <c r="H72" s="182">
        <v>40909</v>
      </c>
      <c r="I72" s="182">
        <v>40909</v>
      </c>
      <c r="J72" s="190">
        <v>71991.63</v>
      </c>
      <c r="K72" s="190">
        <v>2159.75</v>
      </c>
      <c r="L72" s="191">
        <v>69871</v>
      </c>
      <c r="M72" s="192">
        <v>3</v>
      </c>
      <c r="N72" s="193">
        <v>2100</v>
      </c>
      <c r="O72" s="193">
        <v>699</v>
      </c>
      <c r="P72" s="191">
        <f t="shared" si="2"/>
        <v>1401</v>
      </c>
      <c r="Q72" s="191">
        <f t="shared" si="3"/>
        <v>-35.13</v>
      </c>
      <c r="R72" s="200"/>
    </row>
    <row r="73" s="175" customFormat="1" ht="16" customHeight="1" spans="1:18">
      <c r="A73" s="177">
        <v>67</v>
      </c>
      <c r="B73" s="178" t="s">
        <v>1024</v>
      </c>
      <c r="C73" s="178" t="s">
        <v>1025</v>
      </c>
      <c r="D73" s="178" t="s">
        <v>1026</v>
      </c>
      <c r="E73" s="183" t="s">
        <v>940</v>
      </c>
      <c r="F73" s="180" t="s">
        <v>828</v>
      </c>
      <c r="G73" s="181">
        <v>1</v>
      </c>
      <c r="H73" s="182">
        <v>41395</v>
      </c>
      <c r="I73" s="182">
        <v>41395</v>
      </c>
      <c r="J73" s="190">
        <v>384615.4</v>
      </c>
      <c r="K73" s="190">
        <v>23231.32</v>
      </c>
      <c r="L73" s="191">
        <v>250000</v>
      </c>
      <c r="M73" s="192">
        <v>12</v>
      </c>
      <c r="N73" s="193">
        <v>30000</v>
      </c>
      <c r="O73" s="193">
        <v>2500</v>
      </c>
      <c r="P73" s="191">
        <f t="shared" si="2"/>
        <v>27500</v>
      </c>
      <c r="Q73" s="191">
        <f t="shared" si="3"/>
        <v>18.37</v>
      </c>
      <c r="R73" s="200"/>
    </row>
    <row r="74" s="175" customFormat="1" ht="16" customHeight="1" spans="1:18">
      <c r="A74" s="177">
        <v>68</v>
      </c>
      <c r="B74" s="178" t="s">
        <v>1027</v>
      </c>
      <c r="C74" s="178" t="s">
        <v>1028</v>
      </c>
      <c r="D74" s="178"/>
      <c r="E74" s="183" t="s">
        <v>912</v>
      </c>
      <c r="F74" s="180" t="s">
        <v>1029</v>
      </c>
      <c r="G74" s="181">
        <v>1</v>
      </c>
      <c r="H74" s="182">
        <v>42339</v>
      </c>
      <c r="I74" s="182">
        <v>42339</v>
      </c>
      <c r="J74" s="190">
        <v>1834.95</v>
      </c>
      <c r="K74" s="190">
        <v>55.05</v>
      </c>
      <c r="L74" s="210">
        <v>1573.2</v>
      </c>
      <c r="M74" s="192">
        <v>3</v>
      </c>
      <c r="N74" s="211">
        <v>50</v>
      </c>
      <c r="O74" s="211">
        <v>0</v>
      </c>
      <c r="P74" s="210">
        <f t="shared" si="2"/>
        <v>50</v>
      </c>
      <c r="Q74" s="191">
        <f t="shared" si="3"/>
        <v>-9.17</v>
      </c>
      <c r="R74" s="201"/>
    </row>
    <row r="75" s="175" customFormat="1" ht="16" customHeight="1" spans="1:18">
      <c r="A75" s="177">
        <v>69</v>
      </c>
      <c r="B75" s="178" t="s">
        <v>1030</v>
      </c>
      <c r="C75" s="178" t="s">
        <v>1031</v>
      </c>
      <c r="D75" s="178" t="s">
        <v>1032</v>
      </c>
      <c r="E75" s="183" t="s">
        <v>912</v>
      </c>
      <c r="F75" s="180" t="s">
        <v>828</v>
      </c>
      <c r="G75" s="181">
        <v>1</v>
      </c>
      <c r="H75" s="182">
        <v>40909</v>
      </c>
      <c r="I75" s="182">
        <v>40909</v>
      </c>
      <c r="J75" s="190">
        <v>560000</v>
      </c>
      <c r="K75" s="190">
        <v>299449.91</v>
      </c>
      <c r="L75" s="191">
        <v>528846</v>
      </c>
      <c r="M75" s="192">
        <v>8</v>
      </c>
      <c r="N75" s="193">
        <v>42310</v>
      </c>
      <c r="O75" s="193">
        <v>5289</v>
      </c>
      <c r="P75" s="212">
        <f t="shared" si="2"/>
        <v>37021</v>
      </c>
      <c r="Q75" s="212">
        <f>IF(OR(K75=0,K75=""),"",ROUND((P75-K75-K76)/(K75+K76)*100,2))</f>
        <v>-88.48</v>
      </c>
      <c r="R75" s="222"/>
    </row>
    <row r="76" s="175" customFormat="1" ht="16" customHeight="1" spans="1:18">
      <c r="A76" s="177">
        <v>70</v>
      </c>
      <c r="B76" s="178"/>
      <c r="C76" s="178" t="s">
        <v>1033</v>
      </c>
      <c r="D76" s="178"/>
      <c r="E76" s="183"/>
      <c r="F76" s="180" t="s">
        <v>828</v>
      </c>
      <c r="G76" s="181">
        <v>1</v>
      </c>
      <c r="H76" s="202">
        <v>40909</v>
      </c>
      <c r="I76" s="182">
        <v>40909</v>
      </c>
      <c r="J76" s="190">
        <v>23865.81</v>
      </c>
      <c r="K76" s="190">
        <v>21932.71</v>
      </c>
      <c r="L76" s="191"/>
      <c r="M76" s="192"/>
      <c r="N76" s="193"/>
      <c r="O76" s="193"/>
      <c r="P76" s="213"/>
      <c r="Q76" s="213"/>
      <c r="R76" s="223"/>
    </row>
    <row r="77" s="175" customFormat="1" ht="16" customHeight="1" spans="1:18">
      <c r="A77" s="177">
        <v>71</v>
      </c>
      <c r="B77" s="178" t="s">
        <v>1034</v>
      </c>
      <c r="C77" s="178" t="s">
        <v>1035</v>
      </c>
      <c r="D77" s="178"/>
      <c r="E77" s="183"/>
      <c r="F77" s="180" t="s">
        <v>828</v>
      </c>
      <c r="G77" s="181">
        <v>1</v>
      </c>
      <c r="H77" s="202">
        <v>40603</v>
      </c>
      <c r="I77" s="182">
        <v>40603</v>
      </c>
      <c r="J77" s="190">
        <v>2547.01</v>
      </c>
      <c r="K77" s="190">
        <v>127.35</v>
      </c>
      <c r="L77" s="191">
        <v>0</v>
      </c>
      <c r="M77" s="192"/>
      <c r="N77" s="193">
        <v>10</v>
      </c>
      <c r="O77" s="193">
        <v>0</v>
      </c>
      <c r="P77" s="210">
        <f>N77-O77</f>
        <v>10</v>
      </c>
      <c r="Q77" s="191">
        <f t="shared" ref="Q77:Q80" si="4">IF(OR(K77=0,K77=""),"",ROUND((P77-K77)/K77*100,2))</f>
        <v>-92.15</v>
      </c>
      <c r="R77" s="223"/>
    </row>
    <row r="78" s="175" customFormat="1" ht="16" customHeight="1" spans="1:18">
      <c r="A78" s="177">
        <v>72</v>
      </c>
      <c r="B78" s="178" t="s">
        <v>1036</v>
      </c>
      <c r="C78" s="178" t="s">
        <v>1037</v>
      </c>
      <c r="D78" s="178" t="s">
        <v>1038</v>
      </c>
      <c r="E78" s="183" t="s">
        <v>1039</v>
      </c>
      <c r="F78" s="180" t="s">
        <v>828</v>
      </c>
      <c r="G78" s="181">
        <v>1</v>
      </c>
      <c r="H78" s="202">
        <v>40725</v>
      </c>
      <c r="I78" s="182">
        <v>40725</v>
      </c>
      <c r="J78" s="190">
        <v>940.17</v>
      </c>
      <c r="K78" s="190">
        <v>47.01</v>
      </c>
      <c r="L78" s="191">
        <v>0</v>
      </c>
      <c r="M78" s="192"/>
      <c r="N78" s="193">
        <v>10</v>
      </c>
      <c r="O78" s="193">
        <v>0</v>
      </c>
      <c r="P78" s="210">
        <f>N78-O78</f>
        <v>10</v>
      </c>
      <c r="Q78" s="191">
        <f t="shared" si="4"/>
        <v>-78.73</v>
      </c>
      <c r="R78" s="223"/>
    </row>
    <row r="79" s="175" customFormat="1" ht="16" customHeight="1" spans="1:18">
      <c r="A79" s="177">
        <v>73</v>
      </c>
      <c r="B79" s="178" t="s">
        <v>1040</v>
      </c>
      <c r="C79" s="178" t="s">
        <v>1041</v>
      </c>
      <c r="D79" s="178" t="s">
        <v>1042</v>
      </c>
      <c r="E79" s="183" t="s">
        <v>827</v>
      </c>
      <c r="F79" s="180" t="s">
        <v>828</v>
      </c>
      <c r="G79" s="181">
        <v>1</v>
      </c>
      <c r="H79" s="202">
        <v>40725</v>
      </c>
      <c r="I79" s="182">
        <v>40725</v>
      </c>
      <c r="J79" s="190">
        <v>3401.71</v>
      </c>
      <c r="K79" s="190">
        <v>170.09</v>
      </c>
      <c r="L79" s="191">
        <v>0</v>
      </c>
      <c r="M79" s="192"/>
      <c r="N79" s="193">
        <v>60</v>
      </c>
      <c r="O79" s="193">
        <v>0</v>
      </c>
      <c r="P79" s="210">
        <f>N79-O79</f>
        <v>60</v>
      </c>
      <c r="Q79" s="191">
        <f t="shared" si="4"/>
        <v>-64.72</v>
      </c>
      <c r="R79" s="223"/>
    </row>
    <row r="80" s="175" customFormat="1" ht="16" customHeight="1" spans="1:18">
      <c r="A80" s="177">
        <v>74</v>
      </c>
      <c r="B80" s="178" t="s">
        <v>1043</v>
      </c>
      <c r="C80" s="178" t="s">
        <v>1044</v>
      </c>
      <c r="D80" s="178" t="s">
        <v>1045</v>
      </c>
      <c r="E80" s="183" t="s">
        <v>1046</v>
      </c>
      <c r="F80" s="180" t="s">
        <v>828</v>
      </c>
      <c r="G80" s="181">
        <v>1</v>
      </c>
      <c r="H80" s="202">
        <v>40909</v>
      </c>
      <c r="I80" s="182">
        <v>40909</v>
      </c>
      <c r="J80" s="190">
        <v>2580</v>
      </c>
      <c r="K80" s="190">
        <v>77.4</v>
      </c>
      <c r="L80" s="191">
        <v>0</v>
      </c>
      <c r="M80" s="192"/>
      <c r="N80" s="193">
        <v>25</v>
      </c>
      <c r="O80" s="193">
        <v>0</v>
      </c>
      <c r="P80" s="210">
        <f>N80-O80</f>
        <v>25</v>
      </c>
      <c r="Q80" s="191">
        <f t="shared" si="4"/>
        <v>-67.7</v>
      </c>
      <c r="R80" s="223"/>
    </row>
    <row r="81" ht="16" customHeight="1" spans="1:18">
      <c r="A81" s="203"/>
      <c r="B81" s="204"/>
      <c r="C81" s="204"/>
      <c r="D81" s="204"/>
      <c r="E81" s="205"/>
      <c r="F81" s="206"/>
      <c r="G81" s="207"/>
      <c r="H81" s="208"/>
      <c r="I81" s="214"/>
      <c r="J81" s="215"/>
      <c r="K81" s="215"/>
      <c r="L81" s="216"/>
      <c r="M81" s="217"/>
      <c r="N81" s="218"/>
      <c r="O81" s="80"/>
      <c r="P81" s="219"/>
      <c r="Q81" s="219"/>
      <c r="R81" s="199"/>
    </row>
    <row r="82" ht="16" customHeight="1" spans="1:20">
      <c r="A82" s="28" t="s">
        <v>471</v>
      </c>
      <c r="B82" s="28"/>
      <c r="C82" s="28"/>
      <c r="D82" s="104"/>
      <c r="E82" s="96"/>
      <c r="F82" s="96"/>
      <c r="G82" s="209">
        <f>SUM(G7:G80)</f>
        <v>80</v>
      </c>
      <c r="H82" s="46"/>
      <c r="I82" s="46"/>
      <c r="J82" s="190">
        <f>SUM(J7:J80)</f>
        <v>10238577.72</v>
      </c>
      <c r="K82" s="190">
        <f>SUM(K7:K80)</f>
        <v>2110647.98</v>
      </c>
      <c r="L82" s="27">
        <f>SUM(L7:L80)</f>
        <v>9615249.26</v>
      </c>
      <c r="M82" s="27"/>
      <c r="N82" s="27">
        <f>SUM(N7:N80)</f>
        <v>878125</v>
      </c>
      <c r="O82" s="27">
        <f>SUM(O7:O80)</f>
        <v>93232</v>
      </c>
      <c r="P82" s="27">
        <f>SUM(P7:P80)</f>
        <v>784893</v>
      </c>
      <c r="Q82" s="216">
        <f>IF(OR(K82=0,K82=""),"",ROUND((P82-K82)/K82*100,2))</f>
        <v>-62.81</v>
      </c>
      <c r="R82" s="45"/>
      <c r="T82" s="174">
        <f>K82-P82</f>
        <v>1325754.98</v>
      </c>
    </row>
    <row r="83" ht="16" customHeight="1" spans="1:18">
      <c r="A83" s="20" t="s">
        <v>1047</v>
      </c>
      <c r="B83" s="20"/>
      <c r="C83" s="20"/>
      <c r="D83" s="27"/>
      <c r="E83" s="27"/>
      <c r="F83" s="80"/>
      <c r="G83" s="209"/>
      <c r="H83" s="46"/>
      <c r="I83" s="46"/>
      <c r="J83" s="27"/>
      <c r="K83" s="27"/>
      <c r="L83" s="27"/>
      <c r="M83" s="27"/>
      <c r="N83" s="27"/>
      <c r="O83" s="27"/>
      <c r="P83" s="27"/>
      <c r="Q83" s="24"/>
      <c r="R83" s="29"/>
    </row>
    <row r="84" ht="16" customHeight="1" spans="1:20">
      <c r="A84" s="28" t="s">
        <v>534</v>
      </c>
      <c r="B84" s="28"/>
      <c r="C84" s="28"/>
      <c r="D84" s="104"/>
      <c r="E84" s="96"/>
      <c r="F84" s="96"/>
      <c r="G84" s="209">
        <f>G82</f>
        <v>80</v>
      </c>
      <c r="H84" s="46"/>
      <c r="I84" s="46"/>
      <c r="J84" s="27">
        <f>J82-J83</f>
        <v>10238577.72</v>
      </c>
      <c r="K84" s="27">
        <f>K82-K83</f>
        <v>2110647.98</v>
      </c>
      <c r="L84" s="27">
        <f>L82-L83</f>
        <v>9615249.26</v>
      </c>
      <c r="M84" s="27"/>
      <c r="N84" s="27">
        <f>N82-N83</f>
        <v>878125</v>
      </c>
      <c r="O84" s="27">
        <f>O82-O83</f>
        <v>93232</v>
      </c>
      <c r="P84" s="27">
        <f>P82-P83</f>
        <v>784893</v>
      </c>
      <c r="Q84" s="24"/>
      <c r="R84" s="45"/>
      <c r="S84" s="224"/>
      <c r="T84" s="224">
        <f>P84</f>
        <v>784893</v>
      </c>
    </row>
    <row r="85" s="13" customFormat="1" ht="16" customHeight="1" spans="1:17">
      <c r="A85" s="34" t="str">
        <f>CONCATENATE("被评估单位填表人：",基本情况!$D$12)</f>
        <v>被评估单位填表人：王健英</v>
      </c>
      <c r="B85" s="35"/>
      <c r="C85" s="35"/>
      <c r="D85" s="35"/>
      <c r="F85" s="65"/>
      <c r="G85" s="48"/>
      <c r="H85" s="48"/>
      <c r="I85" s="48"/>
      <c r="J85" s="48"/>
      <c r="K85" s="13" t="str">
        <f>CONCATENATE("资产评估专业人员：",基本情况!$B$12)</f>
        <v>资产评估专业人员：陈海真、覃忠耿</v>
      </c>
      <c r="Q85" s="225"/>
    </row>
    <row r="86" s="13" customFormat="1" ht="16" customHeight="1" spans="1:17">
      <c r="A86" s="37" t="str">
        <f>基本情况!$A$7&amp;基本情况!$B$7</f>
        <v>填表日期：2024年9月13日</v>
      </c>
      <c r="N86" s="220"/>
      <c r="O86" s="220"/>
      <c r="P86" s="220"/>
      <c r="Q86" s="226"/>
    </row>
  </sheetData>
  <autoFilter ref="A6:T80">
    <extLst/>
  </autoFilter>
  <mergeCells count="27">
    <mergeCell ref="A1:R1"/>
    <mergeCell ref="A2:R2"/>
    <mergeCell ref="N3:R3"/>
    <mergeCell ref="M4:R4"/>
    <mergeCell ref="J5:K5"/>
    <mergeCell ref="L5:P5"/>
    <mergeCell ref="A82:C82"/>
    <mergeCell ref="A83:C83"/>
    <mergeCell ref="A84:C84"/>
    <mergeCell ref="A5:A6"/>
    <mergeCell ref="B5:B6"/>
    <mergeCell ref="C5:C6"/>
    <mergeCell ref="D5:D6"/>
    <mergeCell ref="E5:E6"/>
    <mergeCell ref="F5:F6"/>
    <mergeCell ref="G5:G6"/>
    <mergeCell ref="H5:H6"/>
    <mergeCell ref="I5:I6"/>
    <mergeCell ref="L75:L76"/>
    <mergeCell ref="M75:M76"/>
    <mergeCell ref="N75:N76"/>
    <mergeCell ref="O75:O76"/>
    <mergeCell ref="P75:P76"/>
    <mergeCell ref="Q5:Q6"/>
    <mergeCell ref="Q75:Q76"/>
    <mergeCell ref="R5:R6"/>
    <mergeCell ref="R75:R76"/>
  </mergeCells>
  <printOptions horizontalCentered="1"/>
  <pageMargins left="0.590551181102362" right="0.590551181102362" top="0.866141732283464" bottom="0.47244094488189" header="1.22047244094488" footer="0.196850393700787"/>
  <pageSetup paperSize="9" scale="8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6"/>
  <sheetViews>
    <sheetView zoomScale="90" zoomScaleNormal="90" topLeftCell="A22" workbookViewId="0">
      <selection activeCell="A1" sqref="A1:Q1"/>
    </sheetView>
  </sheetViews>
  <sheetFormatPr defaultColWidth="9" defaultRowHeight="15.75" customHeight="1"/>
  <cols>
    <col min="1" max="1" width="5.66666666666667" style="14" customWidth="1"/>
    <col min="2" max="2" width="8" style="14" customWidth="1"/>
    <col min="3" max="4" width="8.66666666666667" style="14" customWidth="1"/>
    <col min="5" max="5" width="13.5833333333333" style="14" customWidth="1"/>
    <col min="6" max="7" width="4.58333333333333" style="14" customWidth="1"/>
    <col min="8" max="9" width="9.16666666666667" style="14" customWidth="1"/>
    <col min="10" max="10" width="7.58333333333333" style="14" customWidth="1"/>
    <col min="11" max="13" width="11.5833333333333" style="14" customWidth="1"/>
    <col min="14" max="14" width="7.16666666666667" style="14" customWidth="1"/>
    <col min="15" max="15" width="11.5833333333333" style="14" customWidth="1"/>
    <col min="16" max="16" width="6.08333333333333" style="14" customWidth="1"/>
    <col min="17" max="17" width="6.58333333333333" style="14" customWidth="1"/>
    <col min="18" max="16384" width="9" style="14"/>
  </cols>
  <sheetData>
    <row r="1" s="11" customFormat="1" ht="30" customHeight="1" spans="1:17">
      <c r="A1" s="15" t="s">
        <v>1048</v>
      </c>
      <c r="B1" s="15"/>
      <c r="C1" s="15"/>
      <c r="D1" s="15"/>
      <c r="E1" s="15"/>
      <c r="F1" s="15"/>
      <c r="G1" s="15"/>
      <c r="H1" s="15"/>
      <c r="I1" s="15"/>
      <c r="J1" s="15"/>
      <c r="K1" s="15"/>
      <c r="L1" s="15"/>
      <c r="M1" s="15"/>
      <c r="N1" s="15"/>
      <c r="O1" s="15"/>
      <c r="P1" s="15"/>
      <c r="Q1" s="15"/>
    </row>
    <row r="2" ht="14.5" customHeight="1" spans="1:17">
      <c r="A2" s="16" t="str">
        <f>基本情况!A4&amp;基本情况!B4</f>
        <v>评估基准日：2024年9月13日</v>
      </c>
      <c r="B2" s="16"/>
      <c r="C2" s="16"/>
      <c r="D2" s="16"/>
      <c r="E2" s="16"/>
      <c r="F2" s="16"/>
      <c r="G2" s="16"/>
      <c r="H2" s="16"/>
      <c r="I2" s="40"/>
      <c r="J2" s="40"/>
      <c r="K2" s="40"/>
      <c r="L2" s="40"/>
      <c r="M2" s="40"/>
      <c r="N2" s="40"/>
      <c r="O2" s="40"/>
      <c r="P2" s="40"/>
      <c r="Q2" s="40"/>
    </row>
    <row r="3" customHeight="1" spans="1:17">
      <c r="A3" s="16"/>
      <c r="B3" s="16"/>
      <c r="C3" s="16"/>
      <c r="D3" s="16"/>
      <c r="E3" s="16"/>
      <c r="F3" s="16"/>
      <c r="G3" s="16"/>
      <c r="H3" s="16"/>
      <c r="I3" s="40"/>
      <c r="J3" s="40"/>
      <c r="K3" s="40"/>
      <c r="L3" s="40"/>
      <c r="M3" s="40"/>
      <c r="N3" s="40"/>
      <c r="O3" s="40"/>
      <c r="P3" s="40"/>
      <c r="Q3" s="16" t="s">
        <v>1049</v>
      </c>
    </row>
    <row r="4" customHeight="1" spans="1:17">
      <c r="A4" s="18" t="str">
        <f>基本情况!A6&amp;基本情况!B6</f>
        <v>被评估单位：海南省农垦五指山茶业集团股份有限公司定安农产品加工厂</v>
      </c>
      <c r="B4" s="18"/>
      <c r="C4" s="18"/>
      <c r="D4" s="18"/>
      <c r="E4" s="18"/>
      <c r="F4" s="18"/>
      <c r="G4" s="18"/>
      <c r="H4" s="18"/>
      <c r="I4" s="18"/>
      <c r="J4" s="18"/>
      <c r="Q4" s="42" t="s">
        <v>377</v>
      </c>
    </row>
    <row r="5" s="21" customFormat="1" ht="15" customHeight="1" spans="1:17">
      <c r="A5" s="28" t="s">
        <v>378</v>
      </c>
      <c r="B5" s="28" t="s">
        <v>1050</v>
      </c>
      <c r="C5" s="28" t="s">
        <v>1051</v>
      </c>
      <c r="D5" s="101" t="s">
        <v>604</v>
      </c>
      <c r="E5" s="101" t="s">
        <v>819</v>
      </c>
      <c r="F5" s="101" t="s">
        <v>670</v>
      </c>
      <c r="G5" s="101" t="s">
        <v>607</v>
      </c>
      <c r="H5" s="101" t="s">
        <v>820</v>
      </c>
      <c r="I5" s="101" t="s">
        <v>673</v>
      </c>
      <c r="J5" s="101" t="s">
        <v>1052</v>
      </c>
      <c r="K5" s="140" t="s">
        <v>380</v>
      </c>
      <c r="L5" s="140"/>
      <c r="M5" s="28" t="s">
        <v>381</v>
      </c>
      <c r="N5" s="28"/>
      <c r="O5" s="28"/>
      <c r="P5" s="101" t="s">
        <v>383</v>
      </c>
      <c r="Q5" s="101" t="s">
        <v>464</v>
      </c>
    </row>
    <row r="6" s="21" customFormat="1" ht="15" customHeight="1" spans="1:17">
      <c r="A6" s="28"/>
      <c r="B6" s="28"/>
      <c r="C6" s="28"/>
      <c r="D6" s="28"/>
      <c r="E6" s="28"/>
      <c r="F6" s="28"/>
      <c r="G6" s="28"/>
      <c r="H6" s="28"/>
      <c r="I6" s="28"/>
      <c r="J6" s="28"/>
      <c r="K6" s="32" t="s">
        <v>756</v>
      </c>
      <c r="L6" s="28" t="s">
        <v>757</v>
      </c>
      <c r="M6" s="28" t="s">
        <v>756</v>
      </c>
      <c r="N6" s="67" t="s">
        <v>813</v>
      </c>
      <c r="O6" s="28" t="s">
        <v>757</v>
      </c>
      <c r="P6" s="28"/>
      <c r="Q6" s="28"/>
    </row>
    <row r="7" ht="15.9" customHeight="1" spans="1:17">
      <c r="A7" s="150">
        <v>1</v>
      </c>
      <c r="B7" s="103"/>
      <c r="C7" s="103"/>
      <c r="D7" s="45"/>
      <c r="E7" s="103"/>
      <c r="F7" s="104" t="s">
        <v>1053</v>
      </c>
      <c r="G7" s="137"/>
      <c r="H7" s="46"/>
      <c r="I7" s="46"/>
      <c r="J7" s="173"/>
      <c r="K7" s="24"/>
      <c r="L7" s="27"/>
      <c r="M7" s="27"/>
      <c r="N7" s="80"/>
      <c r="O7" s="27">
        <f>ROUND(M7*N7/100,-1)</f>
        <v>0</v>
      </c>
      <c r="P7" s="113" t="str">
        <f>IF(OR(L7=0,L7=""),"",ROUND((O7-L7)/L7*100,2))</f>
        <v/>
      </c>
      <c r="Q7" s="110"/>
    </row>
    <row r="8" ht="15.9" customHeight="1" spans="1:17">
      <c r="A8" s="150"/>
      <c r="B8" s="103"/>
      <c r="C8" s="103"/>
      <c r="D8" s="103"/>
      <c r="E8" s="103"/>
      <c r="F8" s="104"/>
      <c r="G8" s="137"/>
      <c r="H8" s="172"/>
      <c r="I8" s="172"/>
      <c r="J8" s="137"/>
      <c r="K8" s="24"/>
      <c r="L8" s="27"/>
      <c r="M8" s="27"/>
      <c r="N8" s="80"/>
      <c r="O8" s="27">
        <f t="shared" ref="O8:O31" si="0">ROUND(M8*N8/100,-1)</f>
        <v>0</v>
      </c>
      <c r="P8" s="113" t="str">
        <f t="shared" ref="P8:P31" si="1">IF(OR(L8=0,L8=""),"",ROUND((O8-L8)/L8*100,2))</f>
        <v/>
      </c>
      <c r="Q8" s="29"/>
    </row>
    <row r="9" ht="15.9" customHeight="1" spans="1:17">
      <c r="A9" s="44"/>
      <c r="B9" s="28"/>
      <c r="C9" s="28"/>
      <c r="D9" s="45"/>
      <c r="E9" s="45"/>
      <c r="F9" s="28"/>
      <c r="G9" s="102"/>
      <c r="H9" s="46"/>
      <c r="I9" s="46"/>
      <c r="J9" s="102"/>
      <c r="K9" s="27"/>
      <c r="L9" s="27"/>
      <c r="M9" s="27"/>
      <c r="N9" s="169"/>
      <c r="O9" s="27">
        <f t="shared" si="0"/>
        <v>0</v>
      </c>
      <c r="P9" s="113" t="str">
        <f t="shared" si="1"/>
        <v/>
      </c>
      <c r="Q9" s="29"/>
    </row>
    <row r="10" ht="15.9" customHeight="1" spans="1:17">
      <c r="A10" s="44"/>
      <c r="B10" s="28"/>
      <c r="C10" s="28"/>
      <c r="D10" s="45"/>
      <c r="E10" s="45"/>
      <c r="F10" s="28"/>
      <c r="G10" s="102"/>
      <c r="H10" s="46"/>
      <c r="I10" s="46"/>
      <c r="J10" s="102"/>
      <c r="K10" s="27"/>
      <c r="L10" s="27"/>
      <c r="M10" s="27"/>
      <c r="N10" s="169"/>
      <c r="O10" s="27">
        <f t="shared" si="0"/>
        <v>0</v>
      </c>
      <c r="P10" s="113" t="str">
        <f t="shared" si="1"/>
        <v/>
      </c>
      <c r="Q10" s="29"/>
    </row>
    <row r="11" ht="15.9" customHeight="1" spans="1:17">
      <c r="A11" s="44"/>
      <c r="B11" s="28"/>
      <c r="C11" s="28"/>
      <c r="D11" s="45"/>
      <c r="E11" s="45"/>
      <c r="F11" s="28"/>
      <c r="G11" s="102"/>
      <c r="H11" s="46"/>
      <c r="I11" s="46"/>
      <c r="J11" s="102"/>
      <c r="K11" s="27"/>
      <c r="L11" s="27"/>
      <c r="M11" s="27"/>
      <c r="N11" s="169"/>
      <c r="O11" s="27">
        <f t="shared" si="0"/>
        <v>0</v>
      </c>
      <c r="P11" s="113" t="str">
        <f t="shared" si="1"/>
        <v/>
      </c>
      <c r="Q11" s="29"/>
    </row>
    <row r="12" ht="15.9" customHeight="1" spans="1:18">
      <c r="A12" s="44"/>
      <c r="B12" s="28"/>
      <c r="C12" s="28"/>
      <c r="D12" s="45"/>
      <c r="E12" s="45"/>
      <c r="F12" s="28"/>
      <c r="G12" s="102"/>
      <c r="H12" s="46"/>
      <c r="I12" s="46"/>
      <c r="J12" s="102"/>
      <c r="K12" s="27"/>
      <c r="L12" s="27"/>
      <c r="M12" s="27"/>
      <c r="N12" s="169"/>
      <c r="O12" s="27">
        <f t="shared" si="0"/>
        <v>0</v>
      </c>
      <c r="P12" s="113" t="str">
        <f t="shared" si="1"/>
        <v/>
      </c>
      <c r="Q12" s="29"/>
      <c r="R12" s="74"/>
    </row>
    <row r="13" ht="15.9" customHeight="1" spans="1:18">
      <c r="A13" s="44"/>
      <c r="B13" s="28"/>
      <c r="C13" s="28"/>
      <c r="D13" s="45"/>
      <c r="E13" s="45"/>
      <c r="F13" s="28"/>
      <c r="G13" s="102"/>
      <c r="H13" s="46"/>
      <c r="I13" s="46"/>
      <c r="J13" s="102"/>
      <c r="K13" s="27"/>
      <c r="L13" s="27"/>
      <c r="M13" s="27"/>
      <c r="N13" s="169"/>
      <c r="O13" s="27">
        <f t="shared" si="0"/>
        <v>0</v>
      </c>
      <c r="P13" s="113" t="str">
        <f t="shared" si="1"/>
        <v/>
      </c>
      <c r="Q13" s="29"/>
      <c r="R13" s="174"/>
    </row>
    <row r="14" ht="15.9" customHeight="1" spans="1:17">
      <c r="A14" s="44"/>
      <c r="B14" s="28"/>
      <c r="C14" s="28"/>
      <c r="D14" s="45"/>
      <c r="E14" s="45"/>
      <c r="F14" s="28"/>
      <c r="G14" s="102"/>
      <c r="H14" s="46"/>
      <c r="I14" s="46"/>
      <c r="J14" s="102"/>
      <c r="K14" s="27"/>
      <c r="L14" s="27"/>
      <c r="M14" s="27"/>
      <c r="N14" s="169"/>
      <c r="O14" s="27">
        <f t="shared" si="0"/>
        <v>0</v>
      </c>
      <c r="P14" s="113" t="str">
        <f t="shared" si="1"/>
        <v/>
      </c>
      <c r="Q14" s="29"/>
    </row>
    <row r="15" ht="15.9" customHeight="1" spans="1:17">
      <c r="A15" s="44"/>
      <c r="B15" s="28"/>
      <c r="C15" s="28"/>
      <c r="D15" s="45"/>
      <c r="E15" s="45"/>
      <c r="F15" s="28"/>
      <c r="G15" s="102"/>
      <c r="H15" s="46"/>
      <c r="I15" s="46"/>
      <c r="J15" s="102"/>
      <c r="K15" s="27"/>
      <c r="L15" s="27"/>
      <c r="M15" s="27"/>
      <c r="N15" s="169"/>
      <c r="O15" s="27">
        <f t="shared" si="0"/>
        <v>0</v>
      </c>
      <c r="P15" s="113" t="str">
        <f t="shared" si="1"/>
        <v/>
      </c>
      <c r="Q15" s="29"/>
    </row>
    <row r="16" ht="15.9" customHeight="1" spans="1:17">
      <c r="A16" s="44"/>
      <c r="B16" s="28"/>
      <c r="C16" s="28"/>
      <c r="D16" s="45"/>
      <c r="E16" s="45"/>
      <c r="F16" s="28"/>
      <c r="G16" s="102"/>
      <c r="H16" s="46"/>
      <c r="I16" s="46"/>
      <c r="J16" s="102"/>
      <c r="K16" s="27"/>
      <c r="L16" s="27"/>
      <c r="M16" s="27"/>
      <c r="N16" s="169"/>
      <c r="O16" s="27">
        <f t="shared" si="0"/>
        <v>0</v>
      </c>
      <c r="P16" s="113" t="str">
        <f t="shared" si="1"/>
        <v/>
      </c>
      <c r="Q16" s="29"/>
    </row>
    <row r="17" ht="15.9" customHeight="1" spans="1:17">
      <c r="A17" s="44"/>
      <c r="B17" s="28"/>
      <c r="C17" s="28"/>
      <c r="D17" s="45"/>
      <c r="E17" s="45"/>
      <c r="F17" s="28"/>
      <c r="G17" s="102"/>
      <c r="H17" s="46"/>
      <c r="I17" s="46"/>
      <c r="J17" s="102"/>
      <c r="K17" s="27"/>
      <c r="L17" s="27"/>
      <c r="M17" s="27"/>
      <c r="N17" s="169"/>
      <c r="O17" s="27">
        <f t="shared" si="0"/>
        <v>0</v>
      </c>
      <c r="P17" s="113" t="str">
        <f t="shared" si="1"/>
        <v/>
      </c>
      <c r="Q17" s="29"/>
    </row>
    <row r="18" ht="15.9" customHeight="1" spans="1:17">
      <c r="A18" s="44"/>
      <c r="B18" s="28"/>
      <c r="C18" s="28"/>
      <c r="D18" s="45"/>
      <c r="E18" s="45"/>
      <c r="F18" s="28"/>
      <c r="G18" s="102"/>
      <c r="H18" s="46"/>
      <c r="I18" s="46"/>
      <c r="J18" s="102"/>
      <c r="K18" s="27"/>
      <c r="L18" s="27"/>
      <c r="M18" s="27"/>
      <c r="N18" s="169"/>
      <c r="O18" s="27">
        <f t="shared" si="0"/>
        <v>0</v>
      </c>
      <c r="P18" s="113" t="str">
        <f t="shared" si="1"/>
        <v/>
      </c>
      <c r="Q18" s="29"/>
    </row>
    <row r="19" ht="15.9" customHeight="1" spans="1:17">
      <c r="A19" s="44"/>
      <c r="B19" s="28"/>
      <c r="C19" s="28"/>
      <c r="D19" s="45"/>
      <c r="E19" s="45"/>
      <c r="F19" s="28"/>
      <c r="G19" s="102"/>
      <c r="H19" s="46"/>
      <c r="I19" s="46"/>
      <c r="J19" s="102"/>
      <c r="K19" s="27"/>
      <c r="L19" s="27"/>
      <c r="M19" s="27"/>
      <c r="N19" s="169"/>
      <c r="O19" s="27">
        <f t="shared" si="0"/>
        <v>0</v>
      </c>
      <c r="P19" s="113" t="str">
        <f t="shared" si="1"/>
        <v/>
      </c>
      <c r="Q19" s="29"/>
    </row>
    <row r="20" ht="15.9" customHeight="1" spans="1:17">
      <c r="A20" s="44"/>
      <c r="B20" s="28"/>
      <c r="C20" s="28"/>
      <c r="D20" s="45"/>
      <c r="E20" s="45"/>
      <c r="F20" s="28"/>
      <c r="G20" s="102"/>
      <c r="H20" s="46"/>
      <c r="I20" s="46"/>
      <c r="J20" s="102"/>
      <c r="K20" s="27"/>
      <c r="L20" s="27"/>
      <c r="M20" s="27"/>
      <c r="N20" s="169"/>
      <c r="O20" s="27">
        <f t="shared" si="0"/>
        <v>0</v>
      </c>
      <c r="P20" s="113" t="str">
        <f t="shared" si="1"/>
        <v/>
      </c>
      <c r="Q20" s="29"/>
    </row>
    <row r="21" ht="15.9" customHeight="1" spans="1:17">
      <c r="A21" s="44"/>
      <c r="B21" s="28"/>
      <c r="C21" s="28"/>
      <c r="D21" s="45"/>
      <c r="E21" s="45"/>
      <c r="F21" s="28"/>
      <c r="G21" s="102"/>
      <c r="H21" s="46"/>
      <c r="I21" s="46"/>
      <c r="J21" s="102"/>
      <c r="K21" s="27"/>
      <c r="L21" s="27"/>
      <c r="M21" s="27"/>
      <c r="N21" s="169"/>
      <c r="O21" s="27">
        <f t="shared" si="0"/>
        <v>0</v>
      </c>
      <c r="P21" s="113" t="str">
        <f t="shared" si="1"/>
        <v/>
      </c>
      <c r="Q21" s="29"/>
    </row>
    <row r="22" ht="15.9" customHeight="1" spans="1:17">
      <c r="A22" s="44"/>
      <c r="B22" s="28"/>
      <c r="C22" s="28"/>
      <c r="D22" s="45"/>
      <c r="E22" s="45"/>
      <c r="F22" s="28"/>
      <c r="G22" s="102"/>
      <c r="H22" s="46"/>
      <c r="I22" s="46"/>
      <c r="J22" s="102"/>
      <c r="K22" s="27"/>
      <c r="L22" s="27"/>
      <c r="M22" s="27"/>
      <c r="N22" s="169"/>
      <c r="O22" s="27">
        <f t="shared" si="0"/>
        <v>0</v>
      </c>
      <c r="P22" s="113" t="str">
        <f t="shared" si="1"/>
        <v/>
      </c>
      <c r="Q22" s="29"/>
    </row>
    <row r="23" ht="15.9" customHeight="1" spans="1:17">
      <c r="A23" s="44"/>
      <c r="B23" s="28"/>
      <c r="C23" s="28"/>
      <c r="D23" s="45"/>
      <c r="E23" s="45"/>
      <c r="F23" s="28"/>
      <c r="G23" s="102"/>
      <c r="H23" s="46"/>
      <c r="I23" s="46"/>
      <c r="J23" s="102"/>
      <c r="K23" s="27"/>
      <c r="L23" s="27"/>
      <c r="M23" s="27"/>
      <c r="N23" s="169"/>
      <c r="O23" s="27">
        <f t="shared" si="0"/>
        <v>0</v>
      </c>
      <c r="P23" s="113" t="str">
        <f t="shared" si="1"/>
        <v/>
      </c>
      <c r="Q23" s="29"/>
    </row>
    <row r="24" ht="15.9" customHeight="1" spans="1:17">
      <c r="A24" s="44"/>
      <c r="B24" s="28"/>
      <c r="C24" s="28"/>
      <c r="D24" s="45"/>
      <c r="E24" s="45"/>
      <c r="F24" s="28"/>
      <c r="G24" s="102"/>
      <c r="H24" s="46"/>
      <c r="I24" s="46"/>
      <c r="J24" s="102"/>
      <c r="K24" s="27"/>
      <c r="L24" s="27"/>
      <c r="M24" s="27"/>
      <c r="N24" s="169"/>
      <c r="O24" s="27">
        <f t="shared" si="0"/>
        <v>0</v>
      </c>
      <c r="P24" s="113" t="str">
        <f t="shared" si="1"/>
        <v/>
      </c>
      <c r="Q24" s="29"/>
    </row>
    <row r="25" ht="15.9" customHeight="1" spans="1:17">
      <c r="A25" s="44"/>
      <c r="B25" s="28"/>
      <c r="C25" s="28"/>
      <c r="D25" s="45"/>
      <c r="E25" s="45"/>
      <c r="F25" s="28"/>
      <c r="G25" s="102"/>
      <c r="H25" s="46"/>
      <c r="I25" s="46"/>
      <c r="J25" s="102"/>
      <c r="K25" s="27"/>
      <c r="L25" s="27"/>
      <c r="M25" s="27"/>
      <c r="N25" s="169"/>
      <c r="O25" s="27">
        <f t="shared" si="0"/>
        <v>0</v>
      </c>
      <c r="P25" s="113" t="str">
        <f t="shared" si="1"/>
        <v/>
      </c>
      <c r="Q25" s="29"/>
    </row>
    <row r="26" ht="15.9" customHeight="1" spans="1:17">
      <c r="A26" s="44"/>
      <c r="B26" s="28"/>
      <c r="C26" s="28"/>
      <c r="D26" s="45"/>
      <c r="E26" s="45"/>
      <c r="F26" s="28"/>
      <c r="G26" s="102"/>
      <c r="H26" s="46"/>
      <c r="I26" s="46"/>
      <c r="J26" s="102"/>
      <c r="K26" s="27"/>
      <c r="L26" s="27"/>
      <c r="M26" s="27"/>
      <c r="N26" s="169"/>
      <c r="O26" s="27">
        <f t="shared" si="0"/>
        <v>0</v>
      </c>
      <c r="P26" s="113" t="str">
        <f t="shared" si="1"/>
        <v/>
      </c>
      <c r="Q26" s="29"/>
    </row>
    <row r="27" ht="15.9" customHeight="1" spans="1:17">
      <c r="A27" s="44"/>
      <c r="B27" s="28"/>
      <c r="C27" s="28"/>
      <c r="D27" s="45"/>
      <c r="E27" s="45"/>
      <c r="F27" s="28"/>
      <c r="G27" s="102"/>
      <c r="H27" s="46"/>
      <c r="I27" s="46"/>
      <c r="J27" s="102"/>
      <c r="K27" s="27"/>
      <c r="L27" s="27"/>
      <c r="M27" s="27"/>
      <c r="N27" s="169"/>
      <c r="O27" s="27">
        <f t="shared" si="0"/>
        <v>0</v>
      </c>
      <c r="P27" s="113" t="str">
        <f t="shared" si="1"/>
        <v/>
      </c>
      <c r="Q27" s="29"/>
    </row>
    <row r="28" ht="15.9" customHeight="1" spans="1:17">
      <c r="A28" s="44"/>
      <c r="B28" s="28"/>
      <c r="C28" s="28"/>
      <c r="D28" s="45"/>
      <c r="E28" s="45"/>
      <c r="F28" s="28"/>
      <c r="G28" s="102"/>
      <c r="H28" s="46"/>
      <c r="I28" s="46"/>
      <c r="J28" s="102"/>
      <c r="K28" s="27"/>
      <c r="L28" s="27"/>
      <c r="M28" s="27"/>
      <c r="N28" s="169"/>
      <c r="O28" s="27">
        <f t="shared" si="0"/>
        <v>0</v>
      </c>
      <c r="P28" s="113" t="str">
        <f t="shared" si="1"/>
        <v/>
      </c>
      <c r="Q28" s="29"/>
    </row>
    <row r="29" ht="15.9" customHeight="1" spans="1:17">
      <c r="A29" s="44"/>
      <c r="B29" s="28"/>
      <c r="C29" s="28"/>
      <c r="D29" s="45"/>
      <c r="E29" s="45"/>
      <c r="F29" s="28"/>
      <c r="G29" s="102"/>
      <c r="H29" s="46"/>
      <c r="I29" s="46"/>
      <c r="J29" s="102"/>
      <c r="K29" s="27"/>
      <c r="L29" s="27"/>
      <c r="M29" s="27"/>
      <c r="N29" s="169"/>
      <c r="O29" s="27">
        <f t="shared" si="0"/>
        <v>0</v>
      </c>
      <c r="P29" s="113" t="str">
        <f t="shared" si="1"/>
        <v/>
      </c>
      <c r="Q29" s="29"/>
    </row>
    <row r="30" ht="15.9" customHeight="1" spans="1:17">
      <c r="A30" s="44"/>
      <c r="B30" s="28"/>
      <c r="C30" s="28"/>
      <c r="D30" s="45"/>
      <c r="E30" s="45"/>
      <c r="F30" s="28"/>
      <c r="G30" s="102"/>
      <c r="H30" s="46"/>
      <c r="I30" s="46"/>
      <c r="J30" s="102"/>
      <c r="K30" s="27"/>
      <c r="L30" s="27"/>
      <c r="M30" s="27"/>
      <c r="N30" s="169"/>
      <c r="O30" s="27">
        <f t="shared" si="0"/>
        <v>0</v>
      </c>
      <c r="P30" s="113" t="str">
        <f t="shared" si="1"/>
        <v/>
      </c>
      <c r="Q30" s="29"/>
    </row>
    <row r="31" ht="15.9" customHeight="1" spans="1:17">
      <c r="A31" s="44"/>
      <c r="B31" s="28"/>
      <c r="C31" s="28"/>
      <c r="D31" s="45"/>
      <c r="E31" s="45"/>
      <c r="F31" s="28"/>
      <c r="G31" s="102"/>
      <c r="H31" s="46"/>
      <c r="I31" s="46"/>
      <c r="J31" s="102"/>
      <c r="K31" s="27"/>
      <c r="L31" s="27"/>
      <c r="M31" s="27"/>
      <c r="N31" s="169"/>
      <c r="O31" s="27">
        <f t="shared" si="0"/>
        <v>0</v>
      </c>
      <c r="P31" s="113" t="str">
        <f t="shared" si="1"/>
        <v/>
      </c>
      <c r="Q31" s="29"/>
    </row>
    <row r="32" ht="15.9" customHeight="1" spans="1:17">
      <c r="A32" s="28" t="s">
        <v>471</v>
      </c>
      <c r="B32" s="28"/>
      <c r="C32" s="28"/>
      <c r="D32" s="28"/>
      <c r="E32" s="104"/>
      <c r="F32" s="96"/>
      <c r="G32" s="27">
        <f>SUM(G7:G31)</f>
        <v>0</v>
      </c>
      <c r="H32" s="46"/>
      <c r="I32" s="46" t="s">
        <v>461</v>
      </c>
      <c r="J32" s="102"/>
      <c r="K32" s="27">
        <f>SUM(K7:K31)</f>
        <v>0</v>
      </c>
      <c r="L32" s="27">
        <f>SUM(L7:L31)</f>
        <v>0</v>
      </c>
      <c r="M32" s="27">
        <f>SUM(M7:M31)</f>
        <v>0</v>
      </c>
      <c r="N32" s="27"/>
      <c r="O32" s="27">
        <f>SUM(O7:O31)</f>
        <v>0</v>
      </c>
      <c r="P32" s="113" t="str">
        <f t="shared" ref="P32:P34" si="2">IF(OR(L32=0,L32=""),"",ROUND((O32-L32)/L32*100,2))</f>
        <v/>
      </c>
      <c r="Q32" s="45"/>
    </row>
    <row r="33" ht="15.9" customHeight="1" spans="1:17">
      <c r="A33" s="20" t="s">
        <v>1054</v>
      </c>
      <c r="B33" s="20"/>
      <c r="C33" s="20"/>
      <c r="D33" s="20"/>
      <c r="E33" s="27"/>
      <c r="F33" s="80"/>
      <c r="G33" s="27"/>
      <c r="H33" s="46"/>
      <c r="I33" s="46"/>
      <c r="J33" s="102"/>
      <c r="K33" s="27"/>
      <c r="L33" s="51"/>
      <c r="M33" s="51"/>
      <c r="N33" s="51"/>
      <c r="O33" s="51"/>
      <c r="P33" s="113" t="str">
        <f t="shared" si="2"/>
        <v/>
      </c>
      <c r="Q33" s="29"/>
    </row>
    <row r="34" ht="15.9" customHeight="1" spans="1:17">
      <c r="A34" s="28" t="s">
        <v>534</v>
      </c>
      <c r="B34" s="28"/>
      <c r="C34" s="28"/>
      <c r="D34" s="28"/>
      <c r="E34" s="104"/>
      <c r="F34" s="96"/>
      <c r="G34" s="27">
        <f>G32</f>
        <v>0</v>
      </c>
      <c r="H34" s="46"/>
      <c r="I34" s="46"/>
      <c r="J34" s="102"/>
      <c r="K34" s="27">
        <f>K32-K33</f>
        <v>0</v>
      </c>
      <c r="L34" s="27">
        <f>L32-L33</f>
        <v>0</v>
      </c>
      <c r="M34" s="27">
        <f>M32-M33</f>
        <v>0</v>
      </c>
      <c r="N34" s="27"/>
      <c r="O34" s="27">
        <f>O32-O33</f>
        <v>0</v>
      </c>
      <c r="P34" s="113" t="str">
        <f t="shared" si="2"/>
        <v/>
      </c>
      <c r="Q34" s="45"/>
    </row>
    <row r="35" s="13" customFormat="1" ht="15.9" customHeight="1" spans="1:12">
      <c r="A35" s="34" t="str">
        <f>CONCATENATE("被评估单位填表人：",基本情况!$D$9)</f>
        <v>被评估单位填表人：</v>
      </c>
      <c r="B35" s="35"/>
      <c r="C35" s="35"/>
      <c r="D35" s="35"/>
      <c r="E35" s="35"/>
      <c r="G35" s="65"/>
      <c r="H35" s="48"/>
      <c r="I35" s="48"/>
      <c r="J35" s="48"/>
      <c r="K35" s="48"/>
      <c r="L35" s="13" t="str">
        <f>CONCATENATE("资产评估专业人员：",基本情况!$B$13)</f>
        <v>资产评估专业人员：</v>
      </c>
    </row>
    <row r="36" s="13" customFormat="1" ht="15.9" customHeight="1" spans="1:1">
      <c r="A36" s="37" t="str">
        <f>基本情况!$A$7&amp;基本情况!$B$7</f>
        <v>填表日期：2024年9月13日</v>
      </c>
    </row>
  </sheetData>
  <mergeCells count="20">
    <mergeCell ref="A1:Q1"/>
    <mergeCell ref="A2:Q2"/>
    <mergeCell ref="A4:J4"/>
    <mergeCell ref="K5:L5"/>
    <mergeCell ref="M5:O5"/>
    <mergeCell ref="A32:D32"/>
    <mergeCell ref="A33:D33"/>
    <mergeCell ref="A34:D34"/>
    <mergeCell ref="A5:A6"/>
    <mergeCell ref="B5:B6"/>
    <mergeCell ref="C5:C6"/>
    <mergeCell ref="D5:D6"/>
    <mergeCell ref="E5:E6"/>
    <mergeCell ref="F5:F6"/>
    <mergeCell ref="G5:G6"/>
    <mergeCell ref="H5:H6"/>
    <mergeCell ref="I5:I6"/>
    <mergeCell ref="J5:J6"/>
    <mergeCell ref="P5:P6"/>
    <mergeCell ref="Q5:Q6"/>
  </mergeCells>
  <printOptions horizontalCentered="1"/>
  <pageMargins left="0.590551181102362" right="0.590551181102362" top="0.866141732283464" bottom="0.47244094488189" header="1.22047244094488" footer="0.196850393700787"/>
  <pageSetup paperSize="9" scale="86"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5"/>
  <sheetViews>
    <sheetView zoomScale="90" zoomScaleNormal="90" workbookViewId="0">
      <selection activeCell="N7" sqref="N7"/>
    </sheetView>
  </sheetViews>
  <sheetFormatPr defaultColWidth="9" defaultRowHeight="15.75" customHeight="1"/>
  <cols>
    <col min="1" max="1" width="5.66666666666667" style="14" customWidth="1"/>
    <col min="2" max="2" width="6.58333333333333" style="14" customWidth="1"/>
    <col min="3" max="3" width="10.5833333333333" style="14" customWidth="1"/>
    <col min="4" max="4" width="8.58333333333333" style="14" customWidth="1"/>
    <col min="5" max="5" width="13.5833333333333" style="14" customWidth="1"/>
    <col min="6" max="6" width="4.58333333333333" style="14" customWidth="1"/>
    <col min="7" max="7" width="5.58333333333333" style="14" customWidth="1"/>
    <col min="8" max="9" width="9.16666666666667" style="14" customWidth="1"/>
    <col min="10" max="12" width="11.5833333333333" style="14" customWidth="1"/>
    <col min="13" max="13" width="7.66666666666667" style="14" customWidth="1"/>
    <col min="14" max="14" width="11.5833333333333" style="14" customWidth="1"/>
    <col min="15" max="15" width="6.58333333333333" style="14" customWidth="1"/>
    <col min="16" max="16" width="6" style="14" customWidth="1"/>
    <col min="17" max="16384" width="9" style="14"/>
  </cols>
  <sheetData>
    <row r="1" s="11" customFormat="1" ht="30" customHeight="1" spans="1:16">
      <c r="A1" s="15" t="s">
        <v>1055</v>
      </c>
      <c r="B1" s="15"/>
      <c r="C1" s="15"/>
      <c r="D1" s="15"/>
      <c r="E1" s="15"/>
      <c r="F1" s="15"/>
      <c r="G1" s="15"/>
      <c r="H1" s="15"/>
      <c r="I1" s="15"/>
      <c r="J1" s="15"/>
      <c r="K1" s="15"/>
      <c r="L1" s="15"/>
      <c r="M1" s="15"/>
      <c r="N1" s="15"/>
      <c r="O1" s="15"/>
      <c r="P1" s="15"/>
    </row>
    <row r="2" ht="14.5" customHeight="1" spans="1:16">
      <c r="A2" s="16" t="str">
        <f>基本情况!A4&amp;基本情况!B4</f>
        <v>评估基准日：2024年9月13日</v>
      </c>
      <c r="B2" s="16"/>
      <c r="C2" s="16"/>
      <c r="D2" s="16"/>
      <c r="E2" s="16"/>
      <c r="F2" s="16"/>
      <c r="G2" s="16"/>
      <c r="H2" s="40"/>
      <c r="I2" s="40"/>
      <c r="J2" s="40"/>
      <c r="K2" s="40"/>
      <c r="L2" s="40"/>
      <c r="M2" s="40"/>
      <c r="N2" s="40"/>
      <c r="O2" s="40"/>
      <c r="P2" s="40"/>
    </row>
    <row r="3" customHeight="1" spans="1:16">
      <c r="A3" s="16"/>
      <c r="B3" s="16"/>
      <c r="C3" s="16"/>
      <c r="D3" s="16"/>
      <c r="E3" s="16"/>
      <c r="F3" s="16"/>
      <c r="G3" s="16"/>
      <c r="H3" s="40"/>
      <c r="I3" s="40"/>
      <c r="J3" s="40"/>
      <c r="K3" s="40"/>
      <c r="L3" s="40"/>
      <c r="M3" s="40"/>
      <c r="N3" s="40"/>
      <c r="O3" s="40"/>
      <c r="P3" s="16" t="s">
        <v>1056</v>
      </c>
    </row>
    <row r="4" customHeight="1" spans="1:16">
      <c r="A4" s="18" t="str">
        <f>基本情况!A6&amp;基本情况!B6</f>
        <v>被评估单位：海南省农垦五指山茶业集团股份有限公司定安农产品加工厂</v>
      </c>
      <c r="B4" s="18"/>
      <c r="C4" s="18"/>
      <c r="D4" s="18"/>
      <c r="E4" s="18"/>
      <c r="P4" s="42" t="s">
        <v>377</v>
      </c>
    </row>
    <row r="5" s="21" customFormat="1" ht="15" customHeight="1" spans="1:16">
      <c r="A5" s="28" t="s">
        <v>378</v>
      </c>
      <c r="B5" s="101" t="s">
        <v>1057</v>
      </c>
      <c r="C5" s="101" t="s">
        <v>818</v>
      </c>
      <c r="D5" s="101" t="s">
        <v>604</v>
      </c>
      <c r="E5" s="101" t="s">
        <v>819</v>
      </c>
      <c r="F5" s="101" t="s">
        <v>605</v>
      </c>
      <c r="G5" s="101" t="s">
        <v>607</v>
      </c>
      <c r="H5" s="101" t="s">
        <v>820</v>
      </c>
      <c r="I5" s="101" t="s">
        <v>673</v>
      </c>
      <c r="J5" s="140" t="s">
        <v>380</v>
      </c>
      <c r="K5" s="140"/>
      <c r="L5" s="28" t="s">
        <v>381</v>
      </c>
      <c r="M5" s="28"/>
      <c r="N5" s="28"/>
      <c r="O5" s="101" t="s">
        <v>383</v>
      </c>
      <c r="P5" s="101" t="s">
        <v>464</v>
      </c>
    </row>
    <row r="6" s="21" customFormat="1" ht="15" customHeight="1" spans="1:16">
      <c r="A6" s="28"/>
      <c r="B6" s="28"/>
      <c r="C6" s="28"/>
      <c r="D6" s="28"/>
      <c r="E6" s="28"/>
      <c r="F6" s="28"/>
      <c r="G6" s="28"/>
      <c r="H6" s="28"/>
      <c r="I6" s="28"/>
      <c r="J6" s="32" t="s">
        <v>756</v>
      </c>
      <c r="K6" s="28" t="s">
        <v>757</v>
      </c>
      <c r="L6" s="28" t="s">
        <v>756</v>
      </c>
      <c r="M6" s="101" t="s">
        <v>677</v>
      </c>
      <c r="N6" s="28" t="s">
        <v>757</v>
      </c>
      <c r="O6" s="28"/>
      <c r="P6" s="28"/>
    </row>
    <row r="7" ht="15.9" customHeight="1" spans="1:16">
      <c r="A7" s="150">
        <v>1</v>
      </c>
      <c r="B7" s="103"/>
      <c r="C7" s="103"/>
      <c r="D7" s="163"/>
      <c r="E7" s="164"/>
      <c r="F7" s="104"/>
      <c r="G7" s="165"/>
      <c r="H7" s="46"/>
      <c r="I7" s="46"/>
      <c r="J7" s="112"/>
      <c r="K7" s="24"/>
      <c r="L7" s="27"/>
      <c r="M7" s="169"/>
      <c r="N7" s="27">
        <f>ROUND(L7*M7/100,-1)</f>
        <v>0</v>
      </c>
      <c r="O7" s="113" t="str">
        <f>IF(OR(K7=0,K7=""),"",ROUND((N7-K7)/K7*100,2))</f>
        <v/>
      </c>
      <c r="P7" s="29"/>
    </row>
    <row r="8" ht="15.9" customHeight="1" spans="1:16">
      <c r="A8" s="150"/>
      <c r="B8" s="103"/>
      <c r="C8" s="103"/>
      <c r="D8" s="163"/>
      <c r="E8" s="164"/>
      <c r="F8" s="104"/>
      <c r="G8" s="165"/>
      <c r="H8" s="166"/>
      <c r="I8" s="166"/>
      <c r="J8" s="112"/>
      <c r="K8" s="24"/>
      <c r="L8" s="170"/>
      <c r="M8" s="169"/>
      <c r="N8" s="27">
        <f t="shared" ref="N8:N30" si="0">ROUND(L8*M8/100,-1)</f>
        <v>0</v>
      </c>
      <c r="O8" s="113" t="str">
        <f t="shared" ref="O8:O33" si="1">IF(OR(K8=0,K8=""),"",ROUND((N8-K8)/K8*100,2))</f>
        <v/>
      </c>
      <c r="P8" s="171"/>
    </row>
    <row r="9" ht="15.9" customHeight="1" spans="1:16">
      <c r="A9" s="150"/>
      <c r="B9" s="103"/>
      <c r="C9" s="103"/>
      <c r="D9" s="163"/>
      <c r="E9" s="164"/>
      <c r="F9" s="104"/>
      <c r="G9" s="165"/>
      <c r="H9" s="166"/>
      <c r="I9" s="166"/>
      <c r="J9" s="112"/>
      <c r="K9" s="24"/>
      <c r="L9" s="170"/>
      <c r="M9" s="169"/>
      <c r="N9" s="27">
        <f t="shared" si="0"/>
        <v>0</v>
      </c>
      <c r="O9" s="113" t="str">
        <f t="shared" si="1"/>
        <v/>
      </c>
      <c r="P9" s="29"/>
    </row>
    <row r="10" ht="15.9" customHeight="1" spans="1:16">
      <c r="A10" s="150"/>
      <c r="B10" s="103"/>
      <c r="C10" s="103"/>
      <c r="D10" s="163"/>
      <c r="E10" s="164"/>
      <c r="F10" s="104"/>
      <c r="G10" s="165"/>
      <c r="H10" s="166"/>
      <c r="I10" s="166"/>
      <c r="J10" s="112"/>
      <c r="K10" s="24"/>
      <c r="L10" s="170"/>
      <c r="M10" s="169"/>
      <c r="N10" s="27">
        <f t="shared" si="0"/>
        <v>0</v>
      </c>
      <c r="O10" s="113" t="str">
        <f t="shared" si="1"/>
        <v/>
      </c>
      <c r="P10" s="29"/>
    </row>
    <row r="11" ht="15.9" customHeight="1" spans="1:16">
      <c r="A11" s="150"/>
      <c r="B11" s="103"/>
      <c r="C11" s="103"/>
      <c r="D11" s="163"/>
      <c r="E11" s="164"/>
      <c r="F11" s="104"/>
      <c r="G11" s="165"/>
      <c r="H11" s="166"/>
      <c r="I11" s="166"/>
      <c r="J11" s="24"/>
      <c r="K11" s="24"/>
      <c r="L11" s="170"/>
      <c r="M11" s="169"/>
      <c r="N11" s="27">
        <f t="shared" si="0"/>
        <v>0</v>
      </c>
      <c r="O11" s="113" t="str">
        <f t="shared" si="1"/>
        <v/>
      </c>
      <c r="P11" s="29"/>
    </row>
    <row r="12" ht="15.9" customHeight="1" spans="1:16">
      <c r="A12" s="150"/>
      <c r="B12" s="103"/>
      <c r="C12" s="103"/>
      <c r="D12" s="163"/>
      <c r="E12" s="164"/>
      <c r="F12" s="104"/>
      <c r="G12" s="165"/>
      <c r="H12" s="166"/>
      <c r="I12" s="166"/>
      <c r="J12" s="24"/>
      <c r="K12" s="24"/>
      <c r="L12" s="170"/>
      <c r="M12" s="169"/>
      <c r="N12" s="27">
        <f t="shared" si="0"/>
        <v>0</v>
      </c>
      <c r="O12" s="113" t="str">
        <f t="shared" si="1"/>
        <v/>
      </c>
      <c r="P12" s="29"/>
    </row>
    <row r="13" ht="15.9" customHeight="1" spans="1:16">
      <c r="A13" s="150"/>
      <c r="B13" s="103"/>
      <c r="C13" s="103"/>
      <c r="D13" s="163"/>
      <c r="E13" s="164"/>
      <c r="F13" s="104"/>
      <c r="G13" s="165"/>
      <c r="H13" s="166"/>
      <c r="I13" s="166"/>
      <c r="J13" s="112"/>
      <c r="K13" s="24"/>
      <c r="L13" s="170"/>
      <c r="M13" s="169"/>
      <c r="N13" s="27">
        <f t="shared" si="0"/>
        <v>0</v>
      </c>
      <c r="O13" s="113" t="str">
        <f t="shared" si="1"/>
        <v/>
      </c>
      <c r="P13" s="29"/>
    </row>
    <row r="14" ht="15.9" customHeight="1" spans="1:16">
      <c r="A14" s="150"/>
      <c r="B14" s="103"/>
      <c r="C14" s="103"/>
      <c r="D14" s="163"/>
      <c r="E14" s="164"/>
      <c r="F14" s="104"/>
      <c r="G14" s="165"/>
      <c r="H14" s="166"/>
      <c r="I14" s="166"/>
      <c r="J14" s="112"/>
      <c r="K14" s="24"/>
      <c r="L14" s="27"/>
      <c r="M14" s="169"/>
      <c r="N14" s="27">
        <f t="shared" si="0"/>
        <v>0</v>
      </c>
      <c r="O14" s="113" t="str">
        <f t="shared" si="1"/>
        <v/>
      </c>
      <c r="P14" s="29"/>
    </row>
    <row r="15" ht="15.9" customHeight="1" spans="1:16">
      <c r="A15" s="150"/>
      <c r="B15" s="103"/>
      <c r="C15" s="103"/>
      <c r="D15" s="163"/>
      <c r="E15" s="164"/>
      <c r="F15" s="104"/>
      <c r="G15" s="165"/>
      <c r="H15" s="166"/>
      <c r="I15" s="166"/>
      <c r="J15" s="112"/>
      <c r="K15" s="24"/>
      <c r="L15" s="27"/>
      <c r="M15" s="169"/>
      <c r="N15" s="27">
        <f t="shared" si="0"/>
        <v>0</v>
      </c>
      <c r="O15" s="113" t="str">
        <f t="shared" si="1"/>
        <v/>
      </c>
      <c r="P15" s="29"/>
    </row>
    <row r="16" ht="15.9" customHeight="1" spans="1:16">
      <c r="A16" s="150"/>
      <c r="B16" s="103"/>
      <c r="C16" s="103"/>
      <c r="D16" s="163"/>
      <c r="E16" s="164"/>
      <c r="F16" s="104"/>
      <c r="G16" s="165"/>
      <c r="H16" s="166"/>
      <c r="I16" s="166"/>
      <c r="J16" s="112"/>
      <c r="K16" s="24"/>
      <c r="L16" s="27"/>
      <c r="M16" s="169"/>
      <c r="N16" s="27">
        <f t="shared" si="0"/>
        <v>0</v>
      </c>
      <c r="O16" s="113" t="str">
        <f t="shared" si="1"/>
        <v/>
      </c>
      <c r="P16" s="29"/>
    </row>
    <row r="17" ht="15.9" customHeight="1" spans="1:16">
      <c r="A17" s="150"/>
      <c r="B17" s="103"/>
      <c r="C17" s="103"/>
      <c r="D17" s="163"/>
      <c r="E17" s="164"/>
      <c r="F17" s="104"/>
      <c r="G17" s="165"/>
      <c r="H17" s="166"/>
      <c r="I17" s="166"/>
      <c r="J17" s="112"/>
      <c r="K17" s="24"/>
      <c r="L17" s="27"/>
      <c r="M17" s="169"/>
      <c r="N17" s="27">
        <f t="shared" si="0"/>
        <v>0</v>
      </c>
      <c r="O17" s="113" t="str">
        <f t="shared" si="1"/>
        <v/>
      </c>
      <c r="P17" s="29"/>
    </row>
    <row r="18" ht="15.9" customHeight="1" spans="1:16">
      <c r="A18" s="150"/>
      <c r="B18" s="103"/>
      <c r="C18" s="103"/>
      <c r="D18" s="163"/>
      <c r="E18" s="164"/>
      <c r="F18" s="104"/>
      <c r="G18" s="165"/>
      <c r="H18" s="166"/>
      <c r="I18" s="166"/>
      <c r="J18" s="112"/>
      <c r="K18" s="24"/>
      <c r="L18" s="27"/>
      <c r="M18" s="169"/>
      <c r="N18" s="27">
        <f t="shared" si="0"/>
        <v>0</v>
      </c>
      <c r="O18" s="113" t="str">
        <f t="shared" si="1"/>
        <v/>
      </c>
      <c r="P18" s="29"/>
    </row>
    <row r="19" ht="15.9" customHeight="1" spans="1:16">
      <c r="A19" s="150"/>
      <c r="B19" s="103"/>
      <c r="C19" s="103"/>
      <c r="D19" s="163"/>
      <c r="E19" s="164"/>
      <c r="F19" s="104"/>
      <c r="G19" s="165"/>
      <c r="H19" s="166"/>
      <c r="I19" s="166"/>
      <c r="J19" s="112"/>
      <c r="K19" s="24"/>
      <c r="L19" s="27"/>
      <c r="M19" s="169"/>
      <c r="N19" s="27">
        <f t="shared" si="0"/>
        <v>0</v>
      </c>
      <c r="O19" s="113" t="str">
        <f t="shared" si="1"/>
        <v/>
      </c>
      <c r="P19" s="29"/>
    </row>
    <row r="20" ht="15.9" customHeight="1" spans="1:16">
      <c r="A20" s="150"/>
      <c r="B20" s="103"/>
      <c r="C20" s="103"/>
      <c r="D20" s="163"/>
      <c r="E20" s="164"/>
      <c r="F20" s="104"/>
      <c r="G20" s="165"/>
      <c r="H20" s="166"/>
      <c r="I20" s="166"/>
      <c r="J20" s="112"/>
      <c r="K20" s="24"/>
      <c r="L20" s="27"/>
      <c r="M20" s="169"/>
      <c r="N20" s="27">
        <f t="shared" si="0"/>
        <v>0</v>
      </c>
      <c r="O20" s="113" t="str">
        <f t="shared" si="1"/>
        <v/>
      </c>
      <c r="P20" s="29"/>
    </row>
    <row r="21" ht="15.9" customHeight="1" spans="1:16">
      <c r="A21" s="150"/>
      <c r="B21" s="103"/>
      <c r="C21" s="103"/>
      <c r="D21" s="163"/>
      <c r="E21" s="164"/>
      <c r="F21" s="104"/>
      <c r="G21" s="165"/>
      <c r="H21" s="166"/>
      <c r="I21" s="166"/>
      <c r="J21" s="112"/>
      <c r="K21" s="24"/>
      <c r="L21" s="27"/>
      <c r="M21" s="169"/>
      <c r="N21" s="27">
        <f t="shared" si="0"/>
        <v>0</v>
      </c>
      <c r="O21" s="113" t="str">
        <f t="shared" si="1"/>
        <v/>
      </c>
      <c r="P21" s="29"/>
    </row>
    <row r="22" ht="15.9" customHeight="1" spans="1:16">
      <c r="A22" s="150"/>
      <c r="B22" s="103"/>
      <c r="C22" s="103"/>
      <c r="D22" s="163"/>
      <c r="E22" s="164"/>
      <c r="F22" s="104"/>
      <c r="G22" s="165"/>
      <c r="H22" s="166"/>
      <c r="I22" s="166"/>
      <c r="J22" s="112"/>
      <c r="K22" s="24"/>
      <c r="L22" s="27"/>
      <c r="M22" s="169"/>
      <c r="N22" s="27">
        <f t="shared" si="0"/>
        <v>0</v>
      </c>
      <c r="O22" s="113" t="str">
        <f t="shared" si="1"/>
        <v/>
      </c>
      <c r="P22" s="29"/>
    </row>
    <row r="23" ht="15.9" customHeight="1" spans="1:16">
      <c r="A23" s="150"/>
      <c r="B23" s="103"/>
      <c r="C23" s="103"/>
      <c r="D23" s="163"/>
      <c r="E23" s="164"/>
      <c r="F23" s="104"/>
      <c r="G23" s="165"/>
      <c r="H23" s="166"/>
      <c r="I23" s="166"/>
      <c r="J23" s="112"/>
      <c r="K23" s="24"/>
      <c r="L23" s="27"/>
      <c r="M23" s="169"/>
      <c r="N23" s="27">
        <f t="shared" si="0"/>
        <v>0</v>
      </c>
      <c r="O23" s="113" t="str">
        <f t="shared" si="1"/>
        <v/>
      </c>
      <c r="P23" s="29"/>
    </row>
    <row r="24" ht="15.9" customHeight="1" spans="1:16">
      <c r="A24" s="150"/>
      <c r="B24" s="103"/>
      <c r="C24" s="103"/>
      <c r="D24" s="163"/>
      <c r="E24" s="164"/>
      <c r="F24" s="104"/>
      <c r="G24" s="165"/>
      <c r="H24" s="166"/>
      <c r="I24" s="166"/>
      <c r="J24" s="112"/>
      <c r="K24" s="24"/>
      <c r="L24" s="27"/>
      <c r="M24" s="169"/>
      <c r="N24" s="27">
        <f t="shared" si="0"/>
        <v>0</v>
      </c>
      <c r="O24" s="113" t="str">
        <f t="shared" si="1"/>
        <v/>
      </c>
      <c r="P24" s="29"/>
    </row>
    <row r="25" ht="15.9" customHeight="1" spans="1:16">
      <c r="A25" s="150"/>
      <c r="B25" s="103"/>
      <c r="C25" s="103"/>
      <c r="D25" s="163"/>
      <c r="E25" s="164"/>
      <c r="F25" s="104"/>
      <c r="G25" s="165"/>
      <c r="H25" s="166"/>
      <c r="I25" s="166"/>
      <c r="J25" s="112"/>
      <c r="K25" s="24"/>
      <c r="L25" s="27"/>
      <c r="M25" s="169"/>
      <c r="N25" s="27">
        <f t="shared" si="0"/>
        <v>0</v>
      </c>
      <c r="O25" s="113" t="str">
        <f t="shared" si="1"/>
        <v/>
      </c>
      <c r="P25" s="29"/>
    </row>
    <row r="26" ht="15.9" customHeight="1" spans="1:16">
      <c r="A26" s="44"/>
      <c r="B26" s="28"/>
      <c r="C26" s="45"/>
      <c r="D26" s="45"/>
      <c r="E26" s="45"/>
      <c r="F26" s="28"/>
      <c r="G26" s="167"/>
      <c r="H26" s="46"/>
      <c r="I26" s="46"/>
      <c r="J26" s="27"/>
      <c r="K26" s="27"/>
      <c r="L26" s="27"/>
      <c r="M26" s="169"/>
      <c r="N26" s="27">
        <f t="shared" si="0"/>
        <v>0</v>
      </c>
      <c r="O26" s="113" t="str">
        <f t="shared" si="1"/>
        <v/>
      </c>
      <c r="P26" s="29"/>
    </row>
    <row r="27" ht="15.9" customHeight="1" spans="1:16">
      <c r="A27" s="44"/>
      <c r="B27" s="28"/>
      <c r="C27" s="45"/>
      <c r="D27" s="45"/>
      <c r="E27" s="45"/>
      <c r="F27" s="28"/>
      <c r="G27" s="167"/>
      <c r="H27" s="46"/>
      <c r="I27" s="46"/>
      <c r="J27" s="27"/>
      <c r="K27" s="27"/>
      <c r="L27" s="27"/>
      <c r="M27" s="169"/>
      <c r="N27" s="27">
        <f t="shared" si="0"/>
        <v>0</v>
      </c>
      <c r="O27" s="113" t="str">
        <f t="shared" si="1"/>
        <v/>
      </c>
      <c r="P27" s="29"/>
    </row>
    <row r="28" ht="15.9" customHeight="1" spans="1:16">
      <c r="A28" s="44"/>
      <c r="B28" s="28"/>
      <c r="C28" s="45"/>
      <c r="D28" s="45"/>
      <c r="E28" s="45"/>
      <c r="F28" s="28"/>
      <c r="G28" s="167"/>
      <c r="H28" s="46"/>
      <c r="I28" s="46"/>
      <c r="J28" s="27"/>
      <c r="K28" s="27"/>
      <c r="L28" s="27"/>
      <c r="M28" s="169"/>
      <c r="N28" s="27">
        <f t="shared" si="0"/>
        <v>0</v>
      </c>
      <c r="O28" s="113" t="str">
        <f t="shared" si="1"/>
        <v/>
      </c>
      <c r="P28" s="29"/>
    </row>
    <row r="29" ht="15.9" customHeight="1" spans="1:16">
      <c r="A29" s="44"/>
      <c r="B29" s="28"/>
      <c r="C29" s="45"/>
      <c r="D29" s="45"/>
      <c r="E29" s="45"/>
      <c r="F29" s="28"/>
      <c r="G29" s="167"/>
      <c r="H29" s="46"/>
      <c r="I29" s="46"/>
      <c r="J29" s="27"/>
      <c r="K29" s="27"/>
      <c r="L29" s="27"/>
      <c r="M29" s="169"/>
      <c r="N29" s="27">
        <f t="shared" si="0"/>
        <v>0</v>
      </c>
      <c r="O29" s="113" t="str">
        <f t="shared" si="1"/>
        <v/>
      </c>
      <c r="P29" s="29"/>
    </row>
    <row r="30" ht="15.9" customHeight="1" spans="1:16">
      <c r="A30" s="44"/>
      <c r="B30" s="28"/>
      <c r="C30" s="45"/>
      <c r="D30" s="45"/>
      <c r="E30" s="45"/>
      <c r="F30" s="28"/>
      <c r="G30" s="167"/>
      <c r="H30" s="46"/>
      <c r="I30" s="46"/>
      <c r="J30" s="27"/>
      <c r="K30" s="27"/>
      <c r="L30" s="27"/>
      <c r="M30" s="169"/>
      <c r="N30" s="27">
        <f t="shared" si="0"/>
        <v>0</v>
      </c>
      <c r="O30" s="113" t="str">
        <f t="shared" si="1"/>
        <v/>
      </c>
      <c r="P30" s="29"/>
    </row>
    <row r="31" ht="15.9" customHeight="1" spans="1:16">
      <c r="A31" s="28" t="s">
        <v>471</v>
      </c>
      <c r="B31" s="28"/>
      <c r="C31" s="28"/>
      <c r="D31" s="104"/>
      <c r="E31" s="96"/>
      <c r="F31" s="96"/>
      <c r="G31" s="168">
        <f>SUM(G7:G30)</f>
        <v>0</v>
      </c>
      <c r="H31" s="46"/>
      <c r="I31" s="46"/>
      <c r="J31" s="27">
        <f>SUM(J7:J30)</f>
        <v>0</v>
      </c>
      <c r="K31" s="27">
        <f>SUM(K7:K30)</f>
        <v>0</v>
      </c>
      <c r="L31" s="27">
        <f>SUM(L7:L30)</f>
        <v>0</v>
      </c>
      <c r="M31" s="27"/>
      <c r="N31" s="27">
        <f>SUM(N7:N30)</f>
        <v>0</v>
      </c>
      <c r="O31" s="113" t="str">
        <f t="shared" si="1"/>
        <v/>
      </c>
      <c r="P31" s="45"/>
    </row>
    <row r="32" ht="15.9" customHeight="1" spans="1:16">
      <c r="A32" s="20" t="s">
        <v>1058</v>
      </c>
      <c r="B32" s="20"/>
      <c r="C32" s="20"/>
      <c r="D32" s="27"/>
      <c r="E32" s="27"/>
      <c r="F32" s="80"/>
      <c r="G32" s="167"/>
      <c r="H32" s="46"/>
      <c r="I32" s="46"/>
      <c r="J32" s="27"/>
      <c r="K32" s="51"/>
      <c r="L32" s="51"/>
      <c r="M32" s="51"/>
      <c r="N32" s="51"/>
      <c r="O32" s="113" t="str">
        <f t="shared" si="1"/>
        <v/>
      </c>
      <c r="P32" s="29"/>
    </row>
    <row r="33" ht="15.9" customHeight="1" spans="1:16">
      <c r="A33" s="28" t="s">
        <v>534</v>
      </c>
      <c r="B33" s="28"/>
      <c r="C33" s="28"/>
      <c r="D33" s="104"/>
      <c r="E33" s="96"/>
      <c r="F33" s="96"/>
      <c r="G33" s="168">
        <f>SUM(G9:G32)</f>
        <v>0</v>
      </c>
      <c r="H33" s="46"/>
      <c r="I33" s="46"/>
      <c r="J33" s="27">
        <f>J31-J32</f>
        <v>0</v>
      </c>
      <c r="K33" s="27">
        <f>K31-K32</f>
        <v>0</v>
      </c>
      <c r="L33" s="27">
        <f>L31-L32</f>
        <v>0</v>
      </c>
      <c r="M33" s="27"/>
      <c r="N33" s="27">
        <f>N31-N32</f>
        <v>0</v>
      </c>
      <c r="O33" s="113" t="str">
        <f t="shared" si="1"/>
        <v/>
      </c>
      <c r="P33" s="45"/>
    </row>
    <row r="34" s="13" customFormat="1" ht="15.9" customHeight="1" spans="1:11">
      <c r="A34" s="34" t="str">
        <f>CONCATENATE("被评估单位填表人：",基本情况!$D$12)</f>
        <v>被评估单位填表人：王健英</v>
      </c>
      <c r="B34" s="35"/>
      <c r="C34" s="35"/>
      <c r="D34" s="35"/>
      <c r="F34" s="65"/>
      <c r="G34" s="48"/>
      <c r="H34" s="48"/>
      <c r="I34" s="48"/>
      <c r="J34" s="48"/>
      <c r="K34" s="13" t="str">
        <f>CONCATENATE("资产评估专业人员：",基本情况!$B$12)</f>
        <v>资产评估专业人员：陈海真、覃忠耿</v>
      </c>
    </row>
    <row r="35" s="13" customFormat="1" ht="15.9" customHeight="1" spans="1:1">
      <c r="A35" s="37" t="str">
        <f>基本情况!$A$7&amp;基本情况!$B$7</f>
        <v>填表日期：2024年9月13日</v>
      </c>
    </row>
  </sheetData>
  <mergeCells count="19">
    <mergeCell ref="A1:P1"/>
    <mergeCell ref="A2:P2"/>
    <mergeCell ref="A4:E4"/>
    <mergeCell ref="J5:K5"/>
    <mergeCell ref="L5:N5"/>
    <mergeCell ref="A31:C31"/>
    <mergeCell ref="A32:C32"/>
    <mergeCell ref="A33:C33"/>
    <mergeCell ref="A5:A6"/>
    <mergeCell ref="B5:B6"/>
    <mergeCell ref="C5:C6"/>
    <mergeCell ref="D5:D6"/>
    <mergeCell ref="E5:E6"/>
    <mergeCell ref="F5:F6"/>
    <mergeCell ref="G5:G6"/>
    <mergeCell ref="H5:H6"/>
    <mergeCell ref="I5:I6"/>
    <mergeCell ref="O5:O6"/>
    <mergeCell ref="P5:P6"/>
  </mergeCells>
  <printOptions horizontalCentered="1"/>
  <pageMargins left="0.590551181102362" right="0.590551181102362" top="0.866141732283464" bottom="0.47244094488189" header="1.22047244094488" footer="0.196850393700787"/>
  <pageSetup paperSize="9" scale="8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5"/>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11.6666666666667" style="14" customWidth="1"/>
    <col min="3" max="3" width="10.5833333333333" style="14" customWidth="1"/>
    <col min="4" max="4" width="12.5833333333333" style="14" customWidth="1"/>
    <col min="5" max="5" width="9.16666666666667" style="14" customWidth="1"/>
    <col min="6" max="7" width="5.58333333333333" style="14" customWidth="1"/>
    <col min="8" max="8" width="9.16666666666667" style="14" customWidth="1"/>
    <col min="9" max="9" width="7.58333333333333" style="14" customWidth="1"/>
    <col min="10" max="10" width="8.58333333333333" style="14" customWidth="1"/>
    <col min="11" max="13" width="10.5833333333333" style="14" customWidth="1"/>
    <col min="14" max="14" width="9.58333333333333" style="14" customWidth="1"/>
    <col min="15" max="16" width="7.58333333333333" style="14" customWidth="1"/>
    <col min="17" max="16384" width="9" style="14"/>
  </cols>
  <sheetData>
    <row r="1" s="11" customFormat="1" ht="30" customHeight="1" spans="1:16">
      <c r="A1" s="15" t="s">
        <v>1059</v>
      </c>
      <c r="B1" s="15"/>
      <c r="C1" s="15"/>
      <c r="D1" s="15"/>
      <c r="E1" s="15"/>
      <c r="F1" s="15"/>
      <c r="G1" s="15"/>
      <c r="H1" s="15"/>
      <c r="I1" s="15"/>
      <c r="J1" s="15"/>
      <c r="K1" s="15"/>
      <c r="L1" s="15"/>
      <c r="M1" s="15"/>
      <c r="N1" s="15"/>
      <c r="O1" s="15"/>
      <c r="P1" s="15"/>
    </row>
    <row r="2" ht="14.5" customHeight="1" spans="1:16">
      <c r="A2" s="16" t="str">
        <f>基本情况!A4&amp;基本情况!B4</f>
        <v>评估基准日：2024年9月13日</v>
      </c>
      <c r="B2" s="16"/>
      <c r="C2" s="16"/>
      <c r="D2" s="16"/>
      <c r="E2" s="16"/>
      <c r="F2" s="16"/>
      <c r="G2" s="16"/>
      <c r="H2" s="16"/>
      <c r="I2" s="16"/>
      <c r="J2" s="40"/>
      <c r="K2" s="40"/>
      <c r="L2" s="40"/>
      <c r="M2" s="40"/>
      <c r="N2" s="40"/>
      <c r="O2" s="40"/>
      <c r="P2" s="40"/>
    </row>
    <row r="3" customHeight="1" spans="1:16">
      <c r="A3" s="16"/>
      <c r="B3" s="16"/>
      <c r="C3" s="16"/>
      <c r="D3" s="16"/>
      <c r="E3" s="16"/>
      <c r="F3" s="16"/>
      <c r="G3" s="16"/>
      <c r="H3" s="16"/>
      <c r="I3" s="16"/>
      <c r="J3" s="40"/>
      <c r="K3" s="40"/>
      <c r="L3" s="40"/>
      <c r="M3" s="40"/>
      <c r="N3" s="40"/>
      <c r="O3" s="41" t="s">
        <v>1060</v>
      </c>
      <c r="P3" s="41"/>
    </row>
    <row r="4" customHeight="1" spans="1:16">
      <c r="A4" s="18" t="str">
        <f>基本情况!A6&amp;基本情况!B6</f>
        <v>被评估单位：海南省农垦五指山茶业集团股份有限公司定安农产品加工厂</v>
      </c>
      <c r="B4" s="18"/>
      <c r="C4" s="18"/>
      <c r="D4" s="18"/>
      <c r="P4" s="42" t="s">
        <v>377</v>
      </c>
    </row>
    <row r="5" s="120" customFormat="1" ht="25" customHeight="1" spans="1:16">
      <c r="A5" s="132" t="s">
        <v>378</v>
      </c>
      <c r="B5" s="132" t="s">
        <v>1061</v>
      </c>
      <c r="C5" s="162" t="s">
        <v>1062</v>
      </c>
      <c r="D5" s="132" t="s">
        <v>1063</v>
      </c>
      <c r="E5" s="132" t="s">
        <v>1064</v>
      </c>
      <c r="F5" s="133" t="s">
        <v>1065</v>
      </c>
      <c r="G5" s="133" t="s">
        <v>1066</v>
      </c>
      <c r="H5" s="132" t="s">
        <v>1067</v>
      </c>
      <c r="I5" s="132" t="s">
        <v>1068</v>
      </c>
      <c r="J5" s="132" t="s">
        <v>1069</v>
      </c>
      <c r="K5" s="132" t="s">
        <v>674</v>
      </c>
      <c r="L5" s="132" t="s">
        <v>380</v>
      </c>
      <c r="M5" s="132" t="s">
        <v>381</v>
      </c>
      <c r="N5" s="132" t="s">
        <v>382</v>
      </c>
      <c r="O5" s="132" t="s">
        <v>383</v>
      </c>
      <c r="P5" s="132" t="s">
        <v>464</v>
      </c>
    </row>
    <row r="6" ht="15.9" customHeight="1" spans="1:16">
      <c r="A6" s="44">
        <v>1</v>
      </c>
      <c r="B6" s="28"/>
      <c r="C6" s="103"/>
      <c r="D6" s="45"/>
      <c r="E6" s="46"/>
      <c r="F6" s="28"/>
      <c r="G6" s="28"/>
      <c r="H6" s="46"/>
      <c r="I6" s="28"/>
      <c r="J6" s="27"/>
      <c r="K6" s="27"/>
      <c r="L6" s="47"/>
      <c r="M6" s="27"/>
      <c r="N6" s="27">
        <f>M6-L6</f>
        <v>0</v>
      </c>
      <c r="O6" s="113" t="str">
        <f>IF(OR(L6=0,L6=""),"",ROUND((N6)/L6*100,2))</f>
        <v/>
      </c>
      <c r="P6" s="110"/>
    </row>
    <row r="7" ht="15.9" customHeight="1" spans="1:16">
      <c r="A7" s="44"/>
      <c r="B7" s="107"/>
      <c r="C7" s="103"/>
      <c r="D7" s="45"/>
      <c r="E7" s="46"/>
      <c r="F7" s="28"/>
      <c r="G7" s="28"/>
      <c r="H7" s="46"/>
      <c r="I7" s="28"/>
      <c r="J7" s="27"/>
      <c r="K7" s="27"/>
      <c r="L7" s="27"/>
      <c r="M7" s="51"/>
      <c r="N7" s="27">
        <f t="shared" ref="N7:N32" si="0">M7-L7</f>
        <v>0</v>
      </c>
      <c r="O7" s="113" t="str">
        <f t="shared" ref="O7:O33" si="1">IF(OR(L7=0,L7=""),"",ROUND((N7)/L7*100,2))</f>
        <v/>
      </c>
      <c r="P7" s="29"/>
    </row>
    <row r="8" ht="15.9" customHeight="1" spans="1:16">
      <c r="A8" s="44"/>
      <c r="B8" s="28"/>
      <c r="C8" s="103"/>
      <c r="D8" s="45"/>
      <c r="E8" s="46"/>
      <c r="F8" s="28"/>
      <c r="G8" s="28"/>
      <c r="H8" s="46"/>
      <c r="I8" s="28"/>
      <c r="J8" s="27"/>
      <c r="K8" s="27"/>
      <c r="L8" s="27"/>
      <c r="M8" s="27"/>
      <c r="N8" s="27">
        <f t="shared" si="0"/>
        <v>0</v>
      </c>
      <c r="O8" s="113" t="str">
        <f t="shared" si="1"/>
        <v/>
      </c>
      <c r="P8" s="29"/>
    </row>
    <row r="9" ht="15.9" customHeight="1" spans="1:16">
      <c r="A9" s="44"/>
      <c r="B9" s="28"/>
      <c r="C9" s="103"/>
      <c r="D9" s="45"/>
      <c r="E9" s="46"/>
      <c r="F9" s="28"/>
      <c r="G9" s="28"/>
      <c r="H9" s="46"/>
      <c r="I9" s="28"/>
      <c r="J9" s="27"/>
      <c r="K9" s="27"/>
      <c r="L9" s="27"/>
      <c r="M9" s="27"/>
      <c r="N9" s="27">
        <f t="shared" si="0"/>
        <v>0</v>
      </c>
      <c r="O9" s="113" t="str">
        <f t="shared" si="1"/>
        <v/>
      </c>
      <c r="P9" s="29"/>
    </row>
    <row r="10" ht="15.9" customHeight="1" spans="1:16">
      <c r="A10" s="44"/>
      <c r="B10" s="28"/>
      <c r="C10" s="103"/>
      <c r="D10" s="45"/>
      <c r="E10" s="46"/>
      <c r="F10" s="28"/>
      <c r="G10" s="28"/>
      <c r="H10" s="46"/>
      <c r="I10" s="28"/>
      <c r="J10" s="27"/>
      <c r="K10" s="27"/>
      <c r="L10" s="27"/>
      <c r="M10" s="27"/>
      <c r="N10" s="27">
        <f t="shared" si="0"/>
        <v>0</v>
      </c>
      <c r="O10" s="113" t="str">
        <f t="shared" si="1"/>
        <v/>
      </c>
      <c r="P10" s="29"/>
    </row>
    <row r="11" ht="15.9" customHeight="1" spans="1:16">
      <c r="A11" s="44"/>
      <c r="B11" s="28"/>
      <c r="C11" s="103"/>
      <c r="D11" s="45"/>
      <c r="E11" s="46"/>
      <c r="F11" s="28"/>
      <c r="G11" s="28"/>
      <c r="H11" s="46"/>
      <c r="I11" s="28"/>
      <c r="J11" s="27"/>
      <c r="K11" s="27"/>
      <c r="L11" s="27"/>
      <c r="M11" s="27"/>
      <c r="N11" s="27">
        <f t="shared" si="0"/>
        <v>0</v>
      </c>
      <c r="O11" s="113" t="str">
        <f t="shared" si="1"/>
        <v/>
      </c>
      <c r="P11" s="29"/>
    </row>
    <row r="12" ht="15.9" customHeight="1" spans="1:16">
      <c r="A12" s="44"/>
      <c r="B12" s="28"/>
      <c r="C12" s="103"/>
      <c r="D12" s="45"/>
      <c r="E12" s="46"/>
      <c r="F12" s="28"/>
      <c r="G12" s="28"/>
      <c r="H12" s="46"/>
      <c r="I12" s="28"/>
      <c r="J12" s="27"/>
      <c r="K12" s="27"/>
      <c r="L12" s="27"/>
      <c r="M12" s="27"/>
      <c r="N12" s="27">
        <f t="shared" si="0"/>
        <v>0</v>
      </c>
      <c r="O12" s="113" t="str">
        <f t="shared" si="1"/>
        <v/>
      </c>
      <c r="P12" s="29"/>
    </row>
    <row r="13" ht="15.9" customHeight="1" spans="1:16">
      <c r="A13" s="44"/>
      <c r="B13" s="28"/>
      <c r="C13" s="103"/>
      <c r="D13" s="45"/>
      <c r="E13" s="46"/>
      <c r="F13" s="28"/>
      <c r="G13" s="28"/>
      <c r="H13" s="46"/>
      <c r="I13" s="28"/>
      <c r="J13" s="27"/>
      <c r="K13" s="27"/>
      <c r="L13" s="27"/>
      <c r="M13" s="27"/>
      <c r="N13" s="27">
        <f t="shared" si="0"/>
        <v>0</v>
      </c>
      <c r="O13" s="113" t="str">
        <f t="shared" si="1"/>
        <v/>
      </c>
      <c r="P13" s="29"/>
    </row>
    <row r="14" ht="15.9" customHeight="1" spans="1:16">
      <c r="A14" s="44"/>
      <c r="B14" s="28"/>
      <c r="C14" s="103"/>
      <c r="D14" s="45"/>
      <c r="E14" s="46"/>
      <c r="F14" s="28"/>
      <c r="G14" s="28"/>
      <c r="H14" s="46"/>
      <c r="I14" s="28"/>
      <c r="J14" s="27"/>
      <c r="K14" s="27"/>
      <c r="L14" s="27"/>
      <c r="M14" s="27"/>
      <c r="N14" s="27">
        <f t="shared" si="0"/>
        <v>0</v>
      </c>
      <c r="O14" s="113" t="str">
        <f t="shared" si="1"/>
        <v/>
      </c>
      <c r="P14" s="29"/>
    </row>
    <row r="15" ht="15.9" customHeight="1" spans="1:16">
      <c r="A15" s="44"/>
      <c r="B15" s="28"/>
      <c r="C15" s="103"/>
      <c r="D15" s="45"/>
      <c r="E15" s="46"/>
      <c r="F15" s="28"/>
      <c r="G15" s="28"/>
      <c r="H15" s="46"/>
      <c r="I15" s="28"/>
      <c r="J15" s="27"/>
      <c r="K15" s="27"/>
      <c r="L15" s="27"/>
      <c r="M15" s="27"/>
      <c r="N15" s="27">
        <f t="shared" si="0"/>
        <v>0</v>
      </c>
      <c r="O15" s="113" t="str">
        <f t="shared" si="1"/>
        <v/>
      </c>
      <c r="P15" s="29"/>
    </row>
    <row r="16" ht="15.9" customHeight="1" spans="1:16">
      <c r="A16" s="44"/>
      <c r="B16" s="28"/>
      <c r="C16" s="103"/>
      <c r="D16" s="45"/>
      <c r="E16" s="46"/>
      <c r="F16" s="28"/>
      <c r="G16" s="28"/>
      <c r="H16" s="46"/>
      <c r="I16" s="28"/>
      <c r="J16" s="27"/>
      <c r="K16" s="27"/>
      <c r="L16" s="27"/>
      <c r="M16" s="27"/>
      <c r="N16" s="27">
        <f t="shared" si="0"/>
        <v>0</v>
      </c>
      <c r="O16" s="113" t="str">
        <f t="shared" si="1"/>
        <v/>
      </c>
      <c r="P16" s="29"/>
    </row>
    <row r="17" ht="15.9" customHeight="1" spans="1:16">
      <c r="A17" s="44"/>
      <c r="B17" s="28"/>
      <c r="C17" s="103"/>
      <c r="D17" s="45"/>
      <c r="E17" s="46"/>
      <c r="F17" s="28"/>
      <c r="G17" s="28"/>
      <c r="H17" s="46"/>
      <c r="I17" s="28"/>
      <c r="J17" s="27"/>
      <c r="K17" s="27"/>
      <c r="L17" s="27"/>
      <c r="M17" s="27"/>
      <c r="N17" s="27">
        <f t="shared" si="0"/>
        <v>0</v>
      </c>
      <c r="O17" s="113" t="str">
        <f t="shared" si="1"/>
        <v/>
      </c>
      <c r="P17" s="29"/>
    </row>
    <row r="18" ht="15.9" customHeight="1" spans="1:16">
      <c r="A18" s="44"/>
      <c r="B18" s="28"/>
      <c r="C18" s="103"/>
      <c r="D18" s="45"/>
      <c r="E18" s="46"/>
      <c r="F18" s="28"/>
      <c r="G18" s="28"/>
      <c r="H18" s="46"/>
      <c r="I18" s="28"/>
      <c r="J18" s="27"/>
      <c r="K18" s="27"/>
      <c r="L18" s="27"/>
      <c r="M18" s="27"/>
      <c r="N18" s="27">
        <f t="shared" si="0"/>
        <v>0</v>
      </c>
      <c r="O18" s="113" t="str">
        <f t="shared" si="1"/>
        <v/>
      </c>
      <c r="P18" s="29"/>
    </row>
    <row r="19" ht="15.9" customHeight="1" spans="1:16">
      <c r="A19" s="44"/>
      <c r="B19" s="28"/>
      <c r="C19" s="103"/>
      <c r="D19" s="45"/>
      <c r="E19" s="46"/>
      <c r="F19" s="28"/>
      <c r="G19" s="28"/>
      <c r="H19" s="46"/>
      <c r="I19" s="28"/>
      <c r="J19" s="27"/>
      <c r="K19" s="27"/>
      <c r="L19" s="27"/>
      <c r="M19" s="27"/>
      <c r="N19" s="27">
        <f t="shared" si="0"/>
        <v>0</v>
      </c>
      <c r="O19" s="113" t="str">
        <f t="shared" si="1"/>
        <v/>
      </c>
      <c r="P19" s="29"/>
    </row>
    <row r="20" ht="15.9" customHeight="1" spans="1:16">
      <c r="A20" s="44"/>
      <c r="B20" s="28"/>
      <c r="C20" s="103"/>
      <c r="D20" s="45"/>
      <c r="E20" s="46"/>
      <c r="F20" s="28"/>
      <c r="G20" s="28"/>
      <c r="H20" s="46"/>
      <c r="I20" s="28"/>
      <c r="J20" s="27"/>
      <c r="K20" s="27"/>
      <c r="L20" s="27"/>
      <c r="M20" s="27"/>
      <c r="N20" s="27">
        <f t="shared" si="0"/>
        <v>0</v>
      </c>
      <c r="O20" s="113" t="str">
        <f t="shared" si="1"/>
        <v/>
      </c>
      <c r="P20" s="29"/>
    </row>
    <row r="21" ht="15.9" customHeight="1" spans="1:16">
      <c r="A21" s="44"/>
      <c r="B21" s="28"/>
      <c r="C21" s="103"/>
      <c r="D21" s="45"/>
      <c r="E21" s="46"/>
      <c r="F21" s="28"/>
      <c r="G21" s="28"/>
      <c r="H21" s="46"/>
      <c r="I21" s="28"/>
      <c r="J21" s="27"/>
      <c r="K21" s="27"/>
      <c r="L21" s="27"/>
      <c r="M21" s="27"/>
      <c r="N21" s="27">
        <f t="shared" si="0"/>
        <v>0</v>
      </c>
      <c r="O21" s="113" t="str">
        <f t="shared" si="1"/>
        <v/>
      </c>
      <c r="P21" s="29"/>
    </row>
    <row r="22" ht="15.9" customHeight="1" spans="1:16">
      <c r="A22" s="44"/>
      <c r="B22" s="28"/>
      <c r="C22" s="103"/>
      <c r="D22" s="45"/>
      <c r="E22" s="46"/>
      <c r="F22" s="28"/>
      <c r="G22" s="28"/>
      <c r="H22" s="46"/>
      <c r="I22" s="28"/>
      <c r="J22" s="27"/>
      <c r="K22" s="27"/>
      <c r="L22" s="27"/>
      <c r="M22" s="27"/>
      <c r="N22" s="27">
        <f t="shared" si="0"/>
        <v>0</v>
      </c>
      <c r="O22" s="113" t="str">
        <f t="shared" si="1"/>
        <v/>
      </c>
      <c r="P22" s="29"/>
    </row>
    <row r="23" ht="15.9" customHeight="1" spans="1:16">
      <c r="A23" s="44"/>
      <c r="B23" s="28"/>
      <c r="C23" s="103"/>
      <c r="D23" s="45"/>
      <c r="E23" s="46"/>
      <c r="F23" s="28"/>
      <c r="G23" s="28"/>
      <c r="H23" s="46"/>
      <c r="I23" s="28"/>
      <c r="J23" s="27"/>
      <c r="K23" s="27"/>
      <c r="L23" s="27"/>
      <c r="M23" s="27"/>
      <c r="N23" s="27">
        <f t="shared" si="0"/>
        <v>0</v>
      </c>
      <c r="O23" s="113" t="str">
        <f t="shared" si="1"/>
        <v/>
      </c>
      <c r="P23" s="29"/>
    </row>
    <row r="24" ht="15.9" customHeight="1" spans="1:16">
      <c r="A24" s="44"/>
      <c r="B24" s="28"/>
      <c r="C24" s="103"/>
      <c r="D24" s="45"/>
      <c r="E24" s="46"/>
      <c r="F24" s="28"/>
      <c r="G24" s="28"/>
      <c r="H24" s="46"/>
      <c r="I24" s="28"/>
      <c r="J24" s="27"/>
      <c r="K24" s="27"/>
      <c r="L24" s="27"/>
      <c r="M24" s="27"/>
      <c r="N24" s="27">
        <f t="shared" si="0"/>
        <v>0</v>
      </c>
      <c r="O24" s="113" t="str">
        <f t="shared" si="1"/>
        <v/>
      </c>
      <c r="P24" s="29"/>
    </row>
    <row r="25" ht="15.9" customHeight="1" spans="1:16">
      <c r="A25" s="44"/>
      <c r="B25" s="28"/>
      <c r="C25" s="103"/>
      <c r="D25" s="45"/>
      <c r="E25" s="46"/>
      <c r="F25" s="28"/>
      <c r="G25" s="28"/>
      <c r="H25" s="46"/>
      <c r="I25" s="28"/>
      <c r="J25" s="27"/>
      <c r="K25" s="27"/>
      <c r="L25" s="27"/>
      <c r="M25" s="27"/>
      <c r="N25" s="27">
        <f t="shared" si="0"/>
        <v>0</v>
      </c>
      <c r="O25" s="113" t="str">
        <f t="shared" si="1"/>
        <v/>
      </c>
      <c r="P25" s="29"/>
    </row>
    <row r="26" ht="15.9" customHeight="1" spans="1:16">
      <c r="A26" s="44"/>
      <c r="B26" s="28"/>
      <c r="C26" s="103"/>
      <c r="D26" s="45"/>
      <c r="E26" s="46"/>
      <c r="F26" s="28"/>
      <c r="G26" s="28"/>
      <c r="H26" s="46"/>
      <c r="I26" s="28"/>
      <c r="J26" s="27"/>
      <c r="K26" s="27"/>
      <c r="L26" s="27"/>
      <c r="M26" s="27"/>
      <c r="N26" s="27">
        <f t="shared" si="0"/>
        <v>0</v>
      </c>
      <c r="O26" s="113" t="str">
        <f t="shared" si="1"/>
        <v/>
      </c>
      <c r="P26" s="29"/>
    </row>
    <row r="27" ht="15.9" customHeight="1" spans="1:16">
      <c r="A27" s="44"/>
      <c r="B27" s="28"/>
      <c r="C27" s="103"/>
      <c r="D27" s="45"/>
      <c r="E27" s="46"/>
      <c r="F27" s="28"/>
      <c r="G27" s="28"/>
      <c r="H27" s="46"/>
      <c r="I27" s="28"/>
      <c r="J27" s="27"/>
      <c r="K27" s="27"/>
      <c r="L27" s="27"/>
      <c r="M27" s="27"/>
      <c r="N27" s="27">
        <f t="shared" si="0"/>
        <v>0</v>
      </c>
      <c r="O27" s="113" t="str">
        <f t="shared" si="1"/>
        <v/>
      </c>
      <c r="P27" s="29"/>
    </row>
    <row r="28" ht="15.9" customHeight="1" spans="1:16">
      <c r="A28" s="44"/>
      <c r="B28" s="28"/>
      <c r="C28" s="103"/>
      <c r="D28" s="45"/>
      <c r="E28" s="46"/>
      <c r="F28" s="28"/>
      <c r="G28" s="28"/>
      <c r="H28" s="46"/>
      <c r="I28" s="28"/>
      <c r="J28" s="27"/>
      <c r="K28" s="27"/>
      <c r="L28" s="27"/>
      <c r="M28" s="27"/>
      <c r="N28" s="27">
        <f t="shared" si="0"/>
        <v>0</v>
      </c>
      <c r="O28" s="113" t="str">
        <f t="shared" si="1"/>
        <v/>
      </c>
      <c r="P28" s="29"/>
    </row>
    <row r="29" ht="15.9" customHeight="1" spans="1:16">
      <c r="A29" s="44"/>
      <c r="B29" s="28"/>
      <c r="C29" s="103"/>
      <c r="D29" s="45"/>
      <c r="E29" s="46"/>
      <c r="F29" s="28"/>
      <c r="G29" s="28"/>
      <c r="H29" s="46"/>
      <c r="I29" s="28"/>
      <c r="J29" s="27"/>
      <c r="K29" s="27"/>
      <c r="L29" s="27"/>
      <c r="M29" s="27"/>
      <c r="N29" s="27">
        <f t="shared" si="0"/>
        <v>0</v>
      </c>
      <c r="O29" s="113" t="str">
        <f t="shared" si="1"/>
        <v/>
      </c>
      <c r="P29" s="29"/>
    </row>
    <row r="30" ht="15.9" customHeight="1" spans="1:16">
      <c r="A30" s="44"/>
      <c r="B30" s="28"/>
      <c r="C30" s="103"/>
      <c r="D30" s="45"/>
      <c r="E30" s="46"/>
      <c r="F30" s="28"/>
      <c r="G30" s="28"/>
      <c r="H30" s="46"/>
      <c r="I30" s="28"/>
      <c r="J30" s="27"/>
      <c r="K30" s="27"/>
      <c r="L30" s="27"/>
      <c r="M30" s="27"/>
      <c r="N30" s="27">
        <f t="shared" si="0"/>
        <v>0</v>
      </c>
      <c r="O30" s="113" t="str">
        <f t="shared" si="1"/>
        <v/>
      </c>
      <c r="P30" s="29"/>
    </row>
    <row r="31" ht="15.9" customHeight="1" spans="1:16">
      <c r="A31" s="44"/>
      <c r="B31" s="28"/>
      <c r="C31" s="103"/>
      <c r="D31" s="45"/>
      <c r="E31" s="46"/>
      <c r="F31" s="28"/>
      <c r="G31" s="28"/>
      <c r="H31" s="46"/>
      <c r="I31" s="28"/>
      <c r="J31" s="27"/>
      <c r="K31" s="27"/>
      <c r="L31" s="27"/>
      <c r="M31" s="27"/>
      <c r="N31" s="27">
        <f t="shared" si="0"/>
        <v>0</v>
      </c>
      <c r="O31" s="113" t="str">
        <f t="shared" si="1"/>
        <v/>
      </c>
      <c r="P31" s="29"/>
    </row>
    <row r="32" ht="15.9" customHeight="1" spans="1:16">
      <c r="A32" s="44"/>
      <c r="B32" s="28"/>
      <c r="C32" s="103"/>
      <c r="D32" s="45"/>
      <c r="E32" s="46"/>
      <c r="F32" s="28"/>
      <c r="G32" s="28"/>
      <c r="H32" s="46"/>
      <c r="I32" s="28"/>
      <c r="J32" s="27"/>
      <c r="K32" s="27"/>
      <c r="L32" s="27"/>
      <c r="M32" s="27"/>
      <c r="N32" s="27">
        <f t="shared" si="0"/>
        <v>0</v>
      </c>
      <c r="O32" s="113" t="str">
        <f t="shared" si="1"/>
        <v/>
      </c>
      <c r="P32" s="29"/>
    </row>
    <row r="33" ht="15.9" customHeight="1" spans="1:16">
      <c r="A33" s="28"/>
      <c r="B33" s="28" t="s">
        <v>1070</v>
      </c>
      <c r="C33" s="103"/>
      <c r="D33" s="45"/>
      <c r="E33" s="46"/>
      <c r="F33" s="28"/>
      <c r="G33" s="28"/>
      <c r="H33" s="46"/>
      <c r="I33" s="28"/>
      <c r="J33" s="27">
        <f>SUM(J6:J32)</f>
        <v>0</v>
      </c>
      <c r="K33" s="27">
        <f>SUM(K6:K32)</f>
        <v>0</v>
      </c>
      <c r="L33" s="27">
        <f>SUM(L6:L32)</f>
        <v>0</v>
      </c>
      <c r="M33" s="27">
        <f>SUM(M6:M32)</f>
        <v>0</v>
      </c>
      <c r="N33" s="27">
        <f>SUM(N6:N32)</f>
        <v>0</v>
      </c>
      <c r="O33" s="113" t="str">
        <f t="shared" si="1"/>
        <v/>
      </c>
      <c r="P33" s="29"/>
    </row>
    <row r="34" s="13" customFormat="1" ht="15.9" customHeight="1" spans="1:11">
      <c r="A34" s="34" t="str">
        <f>CONCATENATE("被评估单位填表人：",基本情况!$D$9)</f>
        <v>被评估单位填表人：</v>
      </c>
      <c r="B34" s="35"/>
      <c r="C34" s="35"/>
      <c r="D34" s="35"/>
      <c r="F34" s="65"/>
      <c r="G34" s="48"/>
      <c r="H34" s="48"/>
      <c r="I34" s="48"/>
      <c r="J34" s="48"/>
      <c r="K34" s="13" t="str">
        <f>CONCATENATE("资产评估专业人员：",基本情况!$B$15)</f>
        <v>资产评估专业人员：</v>
      </c>
    </row>
    <row r="35" s="13" customFormat="1" ht="15.9" customHeight="1" spans="1:1">
      <c r="A35" s="37" t="str">
        <f>基本情况!$A$7&amp;基本情况!$B$7</f>
        <v>填表日期：2024年9月13日</v>
      </c>
    </row>
  </sheetData>
  <mergeCells count="4">
    <mergeCell ref="A1:P1"/>
    <mergeCell ref="A2:P2"/>
    <mergeCell ref="O3:P3"/>
    <mergeCell ref="A4:D4"/>
  </mergeCells>
  <printOptions horizontalCentered="1"/>
  <pageMargins left="0.590551181102362" right="0.590551181102362" top="0.866141732283464" bottom="0.47244094488189" header="1.22047244094488" footer="0.196850393700787"/>
  <pageSetup paperSize="9" scale="88"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zoomScale="90" zoomScaleNormal="90" topLeftCell="A13" workbookViewId="0">
      <selection activeCell="A1" sqref="A1:P1"/>
    </sheetView>
  </sheetViews>
  <sheetFormatPr defaultColWidth="9" defaultRowHeight="15.75" customHeight="1"/>
  <cols>
    <col min="1" max="1" width="5.66666666666667" style="14" customWidth="1"/>
    <col min="2" max="2" width="28.6666666666667" style="14" customWidth="1"/>
    <col min="3" max="3" width="10.6666666666667" style="14" customWidth="1"/>
    <col min="4" max="4" width="6.66666666666667" style="14" customWidth="1"/>
    <col min="5" max="5" width="9.16666666666667" style="14" customWidth="1"/>
    <col min="6" max="8" width="12.6666666666667" style="14" customWidth="1"/>
    <col min="9" max="9" width="10.5833333333333" style="14" customWidth="1"/>
    <col min="10" max="10" width="13.5833333333333" style="14" customWidth="1"/>
    <col min="11" max="12" width="9" style="14"/>
    <col min="13" max="13" width="26.9166666666667" style="14" customWidth="1"/>
    <col min="14" max="14" width="18.5833333333333" style="14" customWidth="1"/>
    <col min="15" max="16384" width="9" style="14"/>
  </cols>
  <sheetData>
    <row r="1" s="11" customFormat="1" ht="30" customHeight="1" spans="1:10">
      <c r="A1" s="15" t="s">
        <v>1071</v>
      </c>
      <c r="B1" s="15"/>
      <c r="C1" s="15"/>
      <c r="D1" s="15"/>
      <c r="E1" s="15"/>
      <c r="F1" s="15"/>
      <c r="G1" s="15"/>
      <c r="H1" s="15"/>
      <c r="I1" s="15"/>
      <c r="J1" s="15"/>
    </row>
    <row r="2" ht="14.5" customHeight="1" spans="1:10">
      <c r="A2" s="16" t="str">
        <f>基本情况!A4&amp;基本情况!B4</f>
        <v>评估基准日：2024年9月13日</v>
      </c>
      <c r="B2" s="16"/>
      <c r="C2" s="16"/>
      <c r="D2" s="16"/>
      <c r="E2" s="16"/>
      <c r="F2" s="16"/>
      <c r="G2" s="16"/>
      <c r="H2" s="16"/>
      <c r="I2" s="16"/>
      <c r="J2" s="16"/>
    </row>
    <row r="3" customHeight="1" spans="1:10">
      <c r="A3" s="16"/>
      <c r="B3" s="16"/>
      <c r="C3" s="16"/>
      <c r="D3" s="16"/>
      <c r="E3" s="16"/>
      <c r="F3" s="16"/>
      <c r="G3" s="16"/>
      <c r="H3" s="16"/>
      <c r="I3" s="16"/>
      <c r="J3" s="17" t="s">
        <v>1072</v>
      </c>
    </row>
    <row r="4" customHeight="1" spans="1:10">
      <c r="A4" s="18" t="str">
        <f>基本情况!A6&amp;基本情况!B6</f>
        <v>被评估单位：海南省农垦五指山茶业集团股份有限公司定安农产品加工厂</v>
      </c>
      <c r="B4" s="18"/>
      <c r="C4" s="18"/>
      <c r="D4" s="18"/>
      <c r="E4" s="18"/>
      <c r="J4" s="42" t="s">
        <v>377</v>
      </c>
    </row>
    <row r="5" s="21" customFormat="1" ht="25" customHeight="1" spans="1:14">
      <c r="A5" s="28" t="s">
        <v>378</v>
      </c>
      <c r="B5" s="28" t="s">
        <v>1073</v>
      </c>
      <c r="C5" s="28" t="s">
        <v>604</v>
      </c>
      <c r="D5" s="67" t="s">
        <v>1074</v>
      </c>
      <c r="E5" s="28" t="s">
        <v>539</v>
      </c>
      <c r="F5" s="43" t="s">
        <v>380</v>
      </c>
      <c r="G5" s="28" t="s">
        <v>381</v>
      </c>
      <c r="H5" s="28" t="s">
        <v>382</v>
      </c>
      <c r="I5" s="28" t="s">
        <v>383</v>
      </c>
      <c r="J5" s="28" t="s">
        <v>464</v>
      </c>
      <c r="M5" s="62" t="s">
        <v>1075</v>
      </c>
      <c r="N5" s="62" t="s">
        <v>1076</v>
      </c>
    </row>
    <row r="6" ht="15.9" customHeight="1" spans="1:14">
      <c r="A6" s="44">
        <v>1</v>
      </c>
      <c r="B6" s="45"/>
      <c r="C6" s="45"/>
      <c r="D6" s="28"/>
      <c r="E6" s="46"/>
      <c r="F6" s="27"/>
      <c r="G6" s="27"/>
      <c r="H6" s="27">
        <f>G6-F6</f>
        <v>0</v>
      </c>
      <c r="I6" s="113" t="str">
        <f>IF(OR(F6=0,F6=""),"",ROUND((H6)/F6*100,2))</f>
        <v/>
      </c>
      <c r="J6" s="29"/>
      <c r="M6" s="160"/>
      <c r="N6" s="161"/>
    </row>
    <row r="7" ht="15.9" customHeight="1" spans="1:14">
      <c r="A7" s="44"/>
      <c r="B7" s="45"/>
      <c r="C7" s="45"/>
      <c r="D7" s="28"/>
      <c r="E7" s="46"/>
      <c r="F7" s="27"/>
      <c r="G7" s="27"/>
      <c r="H7" s="27">
        <f t="shared" ref="H7:H27" si="0">G7-F7</f>
        <v>0</v>
      </c>
      <c r="I7" s="113" t="str">
        <f t="shared" ref="I7:I28" si="1">IF(OR(F7=0,F7=""),"",ROUND((H7)/F7*100,2))</f>
        <v/>
      </c>
      <c r="J7" s="29"/>
      <c r="M7" s="160"/>
      <c r="N7" s="161"/>
    </row>
    <row r="8" ht="15.9" customHeight="1" spans="1:14">
      <c r="A8" s="44"/>
      <c r="B8" s="45"/>
      <c r="C8" s="45"/>
      <c r="D8" s="28"/>
      <c r="E8" s="46"/>
      <c r="F8" s="27"/>
      <c r="G8" s="27"/>
      <c r="H8" s="27">
        <f t="shared" si="0"/>
        <v>0</v>
      </c>
      <c r="I8" s="113" t="str">
        <f t="shared" si="1"/>
        <v/>
      </c>
      <c r="J8" s="29"/>
      <c r="M8" s="160"/>
      <c r="N8" s="161"/>
    </row>
    <row r="9" ht="15.9" customHeight="1" spans="1:14">
      <c r="A9" s="44"/>
      <c r="B9" s="45"/>
      <c r="C9" s="45"/>
      <c r="D9" s="28"/>
      <c r="E9" s="46"/>
      <c r="F9" s="27"/>
      <c r="G9" s="27"/>
      <c r="H9" s="27">
        <f t="shared" si="0"/>
        <v>0</v>
      </c>
      <c r="I9" s="113" t="str">
        <f t="shared" si="1"/>
        <v/>
      </c>
      <c r="J9" s="29"/>
      <c r="M9" s="160"/>
      <c r="N9" s="161"/>
    </row>
    <row r="10" ht="15.9" customHeight="1" spans="1:14">
      <c r="A10" s="44"/>
      <c r="B10" s="45"/>
      <c r="C10" s="45"/>
      <c r="D10" s="28"/>
      <c r="E10" s="46"/>
      <c r="F10" s="27"/>
      <c r="G10" s="27"/>
      <c r="H10" s="27">
        <f t="shared" si="0"/>
        <v>0</v>
      </c>
      <c r="I10" s="113" t="str">
        <f t="shared" si="1"/>
        <v/>
      </c>
      <c r="J10" s="29"/>
      <c r="M10" s="160"/>
      <c r="N10" s="161"/>
    </row>
    <row r="11" ht="15.9" customHeight="1" spans="1:14">
      <c r="A11" s="44"/>
      <c r="B11" s="45"/>
      <c r="C11" s="45"/>
      <c r="D11" s="28"/>
      <c r="E11" s="46"/>
      <c r="F11" s="27"/>
      <c r="G11" s="27"/>
      <c r="H11" s="27">
        <f t="shared" si="0"/>
        <v>0</v>
      </c>
      <c r="I11" s="113" t="str">
        <f t="shared" si="1"/>
        <v/>
      </c>
      <c r="J11" s="29"/>
      <c r="M11" s="160"/>
      <c r="N11" s="161"/>
    </row>
    <row r="12" ht="15.9" customHeight="1" spans="1:14">
      <c r="A12" s="44"/>
      <c r="B12" s="45"/>
      <c r="C12" s="45"/>
      <c r="D12" s="28"/>
      <c r="E12" s="46"/>
      <c r="F12" s="27"/>
      <c r="G12" s="27"/>
      <c r="H12" s="27">
        <f t="shared" si="0"/>
        <v>0</v>
      </c>
      <c r="I12" s="113" t="str">
        <f t="shared" si="1"/>
        <v/>
      </c>
      <c r="J12" s="29"/>
      <c r="M12" s="160"/>
      <c r="N12" s="161"/>
    </row>
    <row r="13" ht="15.9" customHeight="1" spans="1:14">
      <c r="A13" s="44"/>
      <c r="B13" s="45"/>
      <c r="C13" s="45"/>
      <c r="D13" s="28"/>
      <c r="E13" s="46"/>
      <c r="F13" s="27"/>
      <c r="G13" s="27"/>
      <c r="H13" s="27">
        <f t="shared" si="0"/>
        <v>0</v>
      </c>
      <c r="I13" s="113" t="str">
        <f t="shared" si="1"/>
        <v/>
      </c>
      <c r="J13" s="29"/>
      <c r="M13" s="160"/>
      <c r="N13" s="161"/>
    </row>
    <row r="14" ht="15.9" customHeight="1" spans="1:14">
      <c r="A14" s="44"/>
      <c r="B14" s="45"/>
      <c r="C14" s="45"/>
      <c r="D14" s="28"/>
      <c r="E14" s="46"/>
      <c r="F14" s="27"/>
      <c r="G14" s="27"/>
      <c r="H14" s="27">
        <f t="shared" si="0"/>
        <v>0</v>
      </c>
      <c r="I14" s="113" t="str">
        <f t="shared" si="1"/>
        <v/>
      </c>
      <c r="J14" s="29"/>
      <c r="M14" s="160"/>
      <c r="N14" s="161"/>
    </row>
    <row r="15" ht="15.9" customHeight="1" spans="1:14">
      <c r="A15" s="44"/>
      <c r="B15" s="45"/>
      <c r="C15" s="45"/>
      <c r="D15" s="28"/>
      <c r="E15" s="46"/>
      <c r="F15" s="27"/>
      <c r="G15" s="27"/>
      <c r="H15" s="27">
        <f t="shared" si="0"/>
        <v>0</v>
      </c>
      <c r="I15" s="113" t="str">
        <f t="shared" si="1"/>
        <v/>
      </c>
      <c r="J15" s="29"/>
      <c r="M15" s="160"/>
      <c r="N15" s="161"/>
    </row>
    <row r="16" ht="15.9" customHeight="1" spans="1:14">
      <c r="A16" s="44"/>
      <c r="B16" s="45"/>
      <c r="C16" s="45"/>
      <c r="D16" s="28"/>
      <c r="E16" s="46"/>
      <c r="F16" s="27"/>
      <c r="G16" s="27"/>
      <c r="H16" s="27">
        <f t="shared" si="0"/>
        <v>0</v>
      </c>
      <c r="I16" s="113" t="str">
        <f t="shared" si="1"/>
        <v/>
      </c>
      <c r="J16" s="29"/>
      <c r="M16" s="160"/>
      <c r="N16" s="161"/>
    </row>
    <row r="17" ht="15.9" customHeight="1" spans="1:14">
      <c r="A17" s="44"/>
      <c r="B17" s="45"/>
      <c r="C17" s="45"/>
      <c r="D17" s="28"/>
      <c r="E17" s="46"/>
      <c r="F17" s="27"/>
      <c r="G17" s="27"/>
      <c r="H17" s="27">
        <f t="shared" si="0"/>
        <v>0</v>
      </c>
      <c r="I17" s="113" t="str">
        <f t="shared" si="1"/>
        <v/>
      </c>
      <c r="J17" s="29"/>
      <c r="M17" s="160"/>
      <c r="N17" s="161"/>
    </row>
    <row r="18" ht="15.9" customHeight="1" spans="1:14">
      <c r="A18" s="44"/>
      <c r="B18" s="45"/>
      <c r="C18" s="45"/>
      <c r="D18" s="28"/>
      <c r="E18" s="46"/>
      <c r="F18" s="27"/>
      <c r="G18" s="27"/>
      <c r="H18" s="27">
        <f t="shared" si="0"/>
        <v>0</v>
      </c>
      <c r="I18" s="113" t="str">
        <f t="shared" si="1"/>
        <v/>
      </c>
      <c r="J18" s="29"/>
      <c r="M18" s="160"/>
      <c r="N18" s="161"/>
    </row>
    <row r="19" ht="15.9" customHeight="1" spans="1:14">
      <c r="A19" s="44"/>
      <c r="B19" s="45"/>
      <c r="C19" s="45"/>
      <c r="D19" s="28"/>
      <c r="E19" s="46"/>
      <c r="F19" s="27"/>
      <c r="G19" s="27"/>
      <c r="H19" s="27">
        <f t="shared" si="0"/>
        <v>0</v>
      </c>
      <c r="I19" s="113" t="str">
        <f t="shared" si="1"/>
        <v/>
      </c>
      <c r="J19" s="29"/>
      <c r="M19" s="160"/>
      <c r="N19" s="161"/>
    </row>
    <row r="20" ht="15.9" customHeight="1" spans="1:14">
      <c r="A20" s="44"/>
      <c r="B20" s="45"/>
      <c r="C20" s="45"/>
      <c r="D20" s="28"/>
      <c r="E20" s="46"/>
      <c r="F20" s="27"/>
      <c r="G20" s="27"/>
      <c r="H20" s="27">
        <f t="shared" si="0"/>
        <v>0</v>
      </c>
      <c r="I20" s="113" t="str">
        <f t="shared" si="1"/>
        <v/>
      </c>
      <c r="J20" s="29"/>
      <c r="M20" s="160"/>
      <c r="N20" s="161"/>
    </row>
    <row r="21" ht="15.9" customHeight="1" spans="1:14">
      <c r="A21" s="44"/>
      <c r="B21" s="45"/>
      <c r="C21" s="45"/>
      <c r="D21" s="28"/>
      <c r="E21" s="46"/>
      <c r="F21" s="27"/>
      <c r="G21" s="27"/>
      <c r="H21" s="27">
        <f t="shared" si="0"/>
        <v>0</v>
      </c>
      <c r="I21" s="113" t="str">
        <f t="shared" si="1"/>
        <v/>
      </c>
      <c r="J21" s="29"/>
      <c r="M21" s="160"/>
      <c r="N21" s="161"/>
    </row>
    <row r="22" ht="15.9" customHeight="1" spans="1:14">
      <c r="A22" s="44"/>
      <c r="B22" s="45"/>
      <c r="C22" s="45"/>
      <c r="D22" s="28"/>
      <c r="E22" s="46"/>
      <c r="F22" s="27"/>
      <c r="G22" s="27"/>
      <c r="H22" s="27">
        <f t="shared" si="0"/>
        <v>0</v>
      </c>
      <c r="I22" s="113" t="str">
        <f t="shared" si="1"/>
        <v/>
      </c>
      <c r="J22" s="29"/>
      <c r="M22" s="160"/>
      <c r="N22" s="161"/>
    </row>
    <row r="23" ht="15.9" customHeight="1" spans="1:14">
      <c r="A23" s="44"/>
      <c r="B23" s="45"/>
      <c r="C23" s="45"/>
      <c r="D23" s="28"/>
      <c r="E23" s="46"/>
      <c r="F23" s="27"/>
      <c r="G23" s="27"/>
      <c r="H23" s="27">
        <f t="shared" si="0"/>
        <v>0</v>
      </c>
      <c r="I23" s="113" t="str">
        <f t="shared" si="1"/>
        <v/>
      </c>
      <c r="J23" s="29"/>
      <c r="M23" s="160"/>
      <c r="N23" s="161"/>
    </row>
    <row r="24" ht="15.9" customHeight="1" spans="1:14">
      <c r="A24" s="44"/>
      <c r="B24" s="45"/>
      <c r="C24" s="45"/>
      <c r="D24" s="28"/>
      <c r="E24" s="46"/>
      <c r="F24" s="27"/>
      <c r="G24" s="27"/>
      <c r="H24" s="27">
        <f t="shared" si="0"/>
        <v>0</v>
      </c>
      <c r="I24" s="113" t="str">
        <f t="shared" si="1"/>
        <v/>
      </c>
      <c r="J24" s="29"/>
      <c r="M24" s="160"/>
      <c r="N24" s="161"/>
    </row>
    <row r="25" ht="15.9" customHeight="1" spans="1:14">
      <c r="A25" s="44"/>
      <c r="B25" s="45"/>
      <c r="C25" s="45"/>
      <c r="D25" s="28"/>
      <c r="E25" s="46"/>
      <c r="F25" s="27"/>
      <c r="G25" s="27"/>
      <c r="H25" s="27">
        <f t="shared" si="0"/>
        <v>0</v>
      </c>
      <c r="I25" s="113" t="str">
        <f t="shared" si="1"/>
        <v/>
      </c>
      <c r="J25" s="29"/>
      <c r="M25" s="160"/>
      <c r="N25" s="161"/>
    </row>
    <row r="26" ht="15.9" customHeight="1" spans="1:14">
      <c r="A26" s="44"/>
      <c r="B26" s="45"/>
      <c r="C26" s="45"/>
      <c r="D26" s="28"/>
      <c r="E26" s="46"/>
      <c r="F26" s="27"/>
      <c r="G26" s="27"/>
      <c r="H26" s="27">
        <f t="shared" si="0"/>
        <v>0</v>
      </c>
      <c r="I26" s="113" t="str">
        <f t="shared" si="1"/>
        <v/>
      </c>
      <c r="J26" s="29"/>
      <c r="M26" s="160"/>
      <c r="N26" s="161"/>
    </row>
    <row r="27" ht="15.9" customHeight="1" spans="1:14">
      <c r="A27" s="44"/>
      <c r="B27" s="45"/>
      <c r="C27" s="45"/>
      <c r="D27" s="28"/>
      <c r="E27" s="46"/>
      <c r="F27" s="27"/>
      <c r="G27" s="27"/>
      <c r="H27" s="27">
        <f t="shared" si="0"/>
        <v>0</v>
      </c>
      <c r="I27" s="113" t="str">
        <f t="shared" si="1"/>
        <v/>
      </c>
      <c r="J27" s="29"/>
      <c r="M27" s="160"/>
      <c r="N27" s="161"/>
    </row>
    <row r="28" ht="15.9" customHeight="1" spans="1:10">
      <c r="A28" s="31" t="s">
        <v>479</v>
      </c>
      <c r="B28" s="32"/>
      <c r="C28" s="32"/>
      <c r="D28" s="32"/>
      <c r="E28" s="46"/>
      <c r="F28" s="27">
        <f>SUM(F6:F27)</f>
        <v>0</v>
      </c>
      <c r="G28" s="27">
        <f>SUM(G6:G27)</f>
        <v>0</v>
      </c>
      <c r="H28" s="27">
        <f>SUM(H6:H27)</f>
        <v>0</v>
      </c>
      <c r="I28" s="113" t="str">
        <f t="shared" si="1"/>
        <v/>
      </c>
      <c r="J28" s="29"/>
    </row>
    <row r="29" s="13" customFormat="1" ht="15.9" customHeight="1" spans="1:10">
      <c r="A29" s="34" t="str">
        <f>CONCATENATE("被评估单位填表人：",基本情况!$D$9)</f>
        <v>被评估单位填表人：</v>
      </c>
      <c r="B29" s="35"/>
      <c r="C29" s="35"/>
      <c r="D29" s="35"/>
      <c r="E29" s="35"/>
      <c r="F29" s="35"/>
      <c r="G29" s="13" t="str">
        <f>CONCATENATE("资产评估专业人员：",基本情况!$B$12)</f>
        <v>资产评估专业人员：陈海真、覃忠耿</v>
      </c>
      <c r="H29" s="36"/>
      <c r="I29" s="48"/>
      <c r="J29" s="48"/>
    </row>
    <row r="30" s="13" customFormat="1" ht="15.9" customHeight="1" spans="1:1">
      <c r="A30" s="37" t="str">
        <f>基本情况!$A$7&amp;基本情况!$B$7</f>
        <v>填表日期：2024年9月13日</v>
      </c>
    </row>
  </sheetData>
  <mergeCells count="4">
    <mergeCell ref="A1:J1"/>
    <mergeCell ref="A2:J2"/>
    <mergeCell ref="A4:E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zoomScale="90" zoomScaleNormal="90" workbookViewId="0">
      <selection activeCell="A1" sqref="A1:P1"/>
    </sheetView>
  </sheetViews>
  <sheetFormatPr defaultColWidth="8.83333333333333" defaultRowHeight="15" outlineLevelCol="6"/>
  <cols>
    <col min="1" max="1" width="5.41666666666667" style="464" customWidth="1"/>
    <col min="2" max="2" width="11.5833333333333" style="464" customWidth="1"/>
    <col min="3" max="3" width="10" style="464" customWidth="1"/>
    <col min="4" max="4" width="11.3333333333333" style="465" customWidth="1"/>
    <col min="5" max="6" width="12.5833333333333" style="465" customWidth="1"/>
    <col min="7" max="7" width="16.0833333333333" style="466" customWidth="1"/>
    <col min="8" max="16384" width="8.83333333333333" style="466"/>
  </cols>
  <sheetData>
    <row r="1" ht="22.5" spans="1:7">
      <c r="A1" s="467" t="s">
        <v>238</v>
      </c>
      <c r="B1" s="467"/>
      <c r="C1" s="467"/>
      <c r="D1" s="467"/>
      <c r="E1" s="467"/>
      <c r="F1" s="467"/>
      <c r="G1" s="467"/>
    </row>
    <row r="2" ht="7.75" customHeight="1" spans="1:7">
      <c r="A2" s="468"/>
      <c r="B2" s="468"/>
      <c r="C2" s="468"/>
      <c r="D2" s="468"/>
      <c r="E2" s="468"/>
      <c r="F2" s="468"/>
      <c r="G2" s="468"/>
    </row>
    <row r="3" s="462" customFormat="1" ht="16" customHeight="1" spans="1:7">
      <c r="A3" s="469" t="s">
        <v>239</v>
      </c>
      <c r="B3" s="469" t="s">
        <v>240</v>
      </c>
      <c r="C3" s="469" t="s">
        <v>241</v>
      </c>
      <c r="D3" s="469" t="s">
        <v>242</v>
      </c>
      <c r="E3" s="469" t="s">
        <v>243</v>
      </c>
      <c r="F3" s="470" t="s">
        <v>244</v>
      </c>
      <c r="G3" s="471" t="s">
        <v>245</v>
      </c>
    </row>
    <row r="4" s="462" customFormat="1" ht="16" customHeight="1" spans="1:7">
      <c r="A4" s="472">
        <v>1</v>
      </c>
      <c r="B4" s="473" t="s">
        <v>246</v>
      </c>
      <c r="C4" s="473" t="s">
        <v>247</v>
      </c>
      <c r="D4" s="472"/>
      <c r="E4" s="474"/>
      <c r="F4" s="474"/>
      <c r="G4" s="475"/>
    </row>
    <row r="5" s="462" customFormat="1" ht="16" customHeight="1" spans="1:7">
      <c r="A5" s="472">
        <v>2</v>
      </c>
      <c r="B5" s="473" t="s">
        <v>248</v>
      </c>
      <c r="C5" s="473" t="s">
        <v>249</v>
      </c>
      <c r="D5" s="472"/>
      <c r="E5" s="474"/>
      <c r="F5" s="474"/>
      <c r="G5" s="475"/>
    </row>
    <row r="6" s="462" customFormat="1" ht="16" customHeight="1" spans="1:7">
      <c r="A6" s="472">
        <v>3</v>
      </c>
      <c r="B6" s="473" t="s">
        <v>248</v>
      </c>
      <c r="C6" s="473" t="s">
        <v>250</v>
      </c>
      <c r="D6" s="472"/>
      <c r="E6" s="474"/>
      <c r="F6" s="474"/>
      <c r="G6" s="475"/>
    </row>
    <row r="7" s="462" customFormat="1" ht="16" customHeight="1" spans="1:7">
      <c r="A7" s="472">
        <v>4</v>
      </c>
      <c r="B7" s="473" t="s">
        <v>251</v>
      </c>
      <c r="C7" s="473" t="s">
        <v>252</v>
      </c>
      <c r="D7" s="472"/>
      <c r="E7" s="474"/>
      <c r="F7" s="474"/>
      <c r="G7" s="475"/>
    </row>
    <row r="8" s="462" customFormat="1" ht="16" customHeight="1" spans="1:7">
      <c r="A8" s="472">
        <v>5</v>
      </c>
      <c r="B8" s="473" t="s">
        <v>253</v>
      </c>
      <c r="C8" s="473"/>
      <c r="D8" s="472"/>
      <c r="E8" s="473"/>
      <c r="F8" s="473"/>
      <c r="G8" s="475"/>
    </row>
    <row r="9" s="462" customFormat="1" ht="16" customHeight="1" spans="1:7">
      <c r="A9" s="472">
        <v>7</v>
      </c>
      <c r="B9" s="473" t="s">
        <v>254</v>
      </c>
      <c r="C9" s="473" t="s">
        <v>252</v>
      </c>
      <c r="D9" s="472"/>
      <c r="E9" s="473"/>
      <c r="F9" s="473"/>
      <c r="G9" s="475"/>
    </row>
    <row r="10" s="462" customFormat="1" ht="16" customHeight="1" spans="1:7">
      <c r="A10" s="472">
        <v>8</v>
      </c>
      <c r="B10" s="476" t="s">
        <v>255</v>
      </c>
      <c r="C10" s="476"/>
      <c r="D10" s="473"/>
      <c r="E10" s="473"/>
      <c r="F10" s="473"/>
      <c r="G10" s="475"/>
    </row>
    <row r="11" s="462" customFormat="1" ht="16" customHeight="1" spans="1:7">
      <c r="A11" s="472">
        <v>9</v>
      </c>
      <c r="B11" s="473" t="s">
        <v>256</v>
      </c>
      <c r="C11" s="476"/>
      <c r="D11" s="473"/>
      <c r="E11" s="473"/>
      <c r="F11" s="473"/>
      <c r="G11" s="475"/>
    </row>
    <row r="12" s="462" customFormat="1" ht="16" customHeight="1" spans="1:7">
      <c r="A12" s="472">
        <v>10</v>
      </c>
      <c r="B12" s="473" t="s">
        <v>257</v>
      </c>
      <c r="C12" s="473"/>
      <c r="D12" s="473"/>
      <c r="E12" s="473"/>
      <c r="F12" s="473"/>
      <c r="G12" s="475"/>
    </row>
    <row r="13" s="462" customFormat="1" ht="16" customHeight="1" spans="1:7">
      <c r="A13" s="472"/>
      <c r="B13" s="477"/>
      <c r="C13" s="472"/>
      <c r="D13" s="473"/>
      <c r="E13" s="473"/>
      <c r="F13" s="473"/>
      <c r="G13" s="475"/>
    </row>
    <row r="14" s="462" customFormat="1" ht="16" customHeight="1" spans="1:7">
      <c r="A14" s="472"/>
      <c r="B14" s="472"/>
      <c r="C14" s="472"/>
      <c r="D14" s="473"/>
      <c r="E14" s="473"/>
      <c r="F14" s="473"/>
      <c r="G14" s="475"/>
    </row>
    <row r="15" s="462" customFormat="1" ht="16" customHeight="1" spans="1:7">
      <c r="A15" s="472"/>
      <c r="B15" s="472"/>
      <c r="C15" s="472"/>
      <c r="D15" s="473"/>
      <c r="E15" s="473"/>
      <c r="F15" s="473"/>
      <c r="G15" s="475"/>
    </row>
    <row r="16" s="462" customFormat="1" ht="16" customHeight="1" spans="1:7">
      <c r="A16" s="472"/>
      <c r="B16" s="472"/>
      <c r="C16" s="472"/>
      <c r="D16" s="473"/>
      <c r="E16" s="473"/>
      <c r="F16" s="473"/>
      <c r="G16" s="475"/>
    </row>
    <row r="17" s="462" customFormat="1" ht="16" customHeight="1" spans="1:7">
      <c r="A17" s="472"/>
      <c r="B17" s="472"/>
      <c r="C17" s="472"/>
      <c r="D17" s="473"/>
      <c r="E17" s="473"/>
      <c r="F17" s="473"/>
      <c r="G17" s="475"/>
    </row>
    <row r="18" s="462" customFormat="1" ht="16" customHeight="1" spans="1:7">
      <c r="A18" s="478"/>
      <c r="B18" s="478"/>
      <c r="C18" s="478"/>
      <c r="D18" s="479"/>
      <c r="E18" s="479"/>
      <c r="F18" s="479"/>
      <c r="G18" s="475"/>
    </row>
    <row r="19" s="462" customFormat="1" ht="16" customHeight="1" spans="1:7">
      <c r="A19" s="472"/>
      <c r="B19" s="472"/>
      <c r="C19" s="472"/>
      <c r="D19" s="473"/>
      <c r="E19" s="473"/>
      <c r="F19" s="473"/>
      <c r="G19" s="475"/>
    </row>
    <row r="20" s="462" customFormat="1" ht="16" customHeight="1" spans="1:7">
      <c r="A20" s="472"/>
      <c r="B20" s="472"/>
      <c r="C20" s="472"/>
      <c r="D20" s="473"/>
      <c r="E20" s="473"/>
      <c r="F20" s="473"/>
      <c r="G20" s="475"/>
    </row>
    <row r="21" s="462" customFormat="1" ht="16" customHeight="1" spans="1:7">
      <c r="A21" s="472"/>
      <c r="B21" s="472"/>
      <c r="C21" s="472"/>
      <c r="D21" s="473"/>
      <c r="E21" s="473"/>
      <c r="F21" s="473"/>
      <c r="G21" s="475"/>
    </row>
    <row r="22" s="462" customFormat="1" ht="16" customHeight="1" spans="1:7">
      <c r="A22" s="478"/>
      <c r="B22" s="478"/>
      <c r="C22" s="478"/>
      <c r="D22" s="479"/>
      <c r="E22" s="479"/>
      <c r="F22" s="479"/>
      <c r="G22" s="475"/>
    </row>
    <row r="23" s="462" customFormat="1" ht="16" customHeight="1" spans="1:7">
      <c r="A23" s="472"/>
      <c r="B23" s="472"/>
      <c r="C23" s="472"/>
      <c r="D23" s="473"/>
      <c r="E23" s="473"/>
      <c r="F23" s="473"/>
      <c r="G23" s="475"/>
    </row>
    <row r="24" s="462" customFormat="1" ht="16" customHeight="1" spans="1:7">
      <c r="A24" s="472"/>
      <c r="B24" s="472"/>
      <c r="C24" s="472"/>
      <c r="D24" s="473"/>
      <c r="E24" s="473"/>
      <c r="F24" s="473"/>
      <c r="G24" s="475"/>
    </row>
    <row r="25" s="462" customFormat="1" ht="16" customHeight="1" spans="1:7">
      <c r="A25" s="472"/>
      <c r="B25" s="472"/>
      <c r="C25" s="472"/>
      <c r="D25" s="473"/>
      <c r="E25" s="473"/>
      <c r="F25" s="473"/>
      <c r="G25" s="475"/>
    </row>
    <row r="26" s="462" customFormat="1" ht="16" customHeight="1" spans="1:7">
      <c r="A26" s="472"/>
      <c r="B26" s="472"/>
      <c r="C26" s="472"/>
      <c r="D26" s="473"/>
      <c r="E26" s="473"/>
      <c r="F26" s="473"/>
      <c r="G26" s="475"/>
    </row>
    <row r="27" s="462" customFormat="1" ht="16" customHeight="1" spans="1:7">
      <c r="A27" s="478"/>
      <c r="B27" s="478"/>
      <c r="C27" s="478"/>
      <c r="D27" s="479"/>
      <c r="E27" s="479"/>
      <c r="F27" s="479"/>
      <c r="G27" s="475"/>
    </row>
    <row r="28" s="462" customFormat="1" ht="16" customHeight="1" spans="1:7">
      <c r="A28" s="472"/>
      <c r="B28" s="472"/>
      <c r="C28" s="472"/>
      <c r="D28" s="473"/>
      <c r="E28" s="473"/>
      <c r="F28" s="473"/>
      <c r="G28" s="475"/>
    </row>
    <row r="29" s="462" customFormat="1" ht="16" customHeight="1" spans="1:7">
      <c r="A29" s="472"/>
      <c r="B29" s="472"/>
      <c r="C29" s="472"/>
      <c r="D29" s="473"/>
      <c r="E29" s="473"/>
      <c r="F29" s="473"/>
      <c r="G29" s="475"/>
    </row>
    <row r="30" s="462" customFormat="1" ht="16" customHeight="1" spans="1:7">
      <c r="A30" s="478"/>
      <c r="B30" s="478"/>
      <c r="C30" s="478"/>
      <c r="D30" s="479"/>
      <c r="E30" s="479"/>
      <c r="F30" s="479"/>
      <c r="G30" s="475"/>
    </row>
    <row r="31" s="462" customFormat="1" ht="16" customHeight="1" spans="1:7">
      <c r="A31" s="478"/>
      <c r="B31" s="478"/>
      <c r="C31" s="478"/>
      <c r="D31" s="479"/>
      <c r="E31" s="479"/>
      <c r="F31" s="479"/>
      <c r="G31" s="475"/>
    </row>
    <row r="32" s="462" customFormat="1" ht="16" customHeight="1" spans="1:7">
      <c r="A32" s="472"/>
      <c r="B32" s="472"/>
      <c r="C32" s="472"/>
      <c r="D32" s="473"/>
      <c r="E32" s="473"/>
      <c r="F32" s="473"/>
      <c r="G32" s="475"/>
    </row>
    <row r="33" s="462" customFormat="1" ht="16" customHeight="1" spans="1:7">
      <c r="A33" s="472"/>
      <c r="B33" s="472"/>
      <c r="C33" s="472"/>
      <c r="D33" s="473"/>
      <c r="E33" s="473"/>
      <c r="F33" s="473"/>
      <c r="G33" s="475"/>
    </row>
    <row r="34" s="463" customFormat="1" ht="12" spans="1:7">
      <c r="A34" s="480"/>
      <c r="B34" s="480"/>
      <c r="C34" s="480"/>
      <c r="D34" s="481"/>
      <c r="E34" s="481"/>
      <c r="F34" s="481"/>
      <c r="G34" s="482"/>
    </row>
    <row r="35" s="463" customFormat="1" ht="12" spans="1:7">
      <c r="A35" s="483"/>
      <c r="B35" s="483"/>
      <c r="C35" s="483"/>
      <c r="D35" s="484"/>
      <c r="E35" s="484"/>
      <c r="F35" s="484"/>
      <c r="G35" s="484"/>
    </row>
    <row r="36" s="463" customFormat="1" ht="12" spans="1:6">
      <c r="A36" s="485"/>
      <c r="B36" s="485"/>
      <c r="C36" s="485"/>
      <c r="D36" s="486"/>
      <c r="E36" s="486"/>
      <c r="F36" s="486"/>
    </row>
    <row r="37" s="463" customFormat="1" ht="12" spans="1:6">
      <c r="A37" s="485"/>
      <c r="B37" s="485"/>
      <c r="C37" s="485"/>
      <c r="D37" s="486"/>
      <c r="E37" s="486"/>
      <c r="F37" s="486"/>
    </row>
    <row r="38" s="463" customFormat="1" ht="12" spans="1:6">
      <c r="A38" s="485"/>
      <c r="B38" s="485"/>
      <c r="C38" s="485"/>
      <c r="D38" s="486"/>
      <c r="E38" s="486"/>
      <c r="F38" s="486"/>
    </row>
    <row r="39" s="463" customFormat="1" ht="12" spans="1:6">
      <c r="A39" s="485"/>
      <c r="B39" s="485"/>
      <c r="C39" s="485"/>
      <c r="D39" s="486"/>
      <c r="E39" s="486"/>
      <c r="F39" s="486"/>
    </row>
    <row r="40" s="463" customFormat="1" ht="12" spans="1:6">
      <c r="A40" s="485"/>
      <c r="B40" s="485"/>
      <c r="C40" s="485"/>
      <c r="D40" s="486"/>
      <c r="E40" s="486"/>
      <c r="F40" s="486"/>
    </row>
    <row r="41" s="463" customFormat="1" ht="12" spans="1:6">
      <c r="A41" s="485"/>
      <c r="B41" s="485"/>
      <c r="C41" s="485"/>
      <c r="D41" s="486"/>
      <c r="E41" s="486"/>
      <c r="F41" s="486"/>
    </row>
    <row r="42" s="463" customFormat="1" ht="12" spans="1:6">
      <c r="A42" s="485"/>
      <c r="B42" s="485"/>
      <c r="C42" s="485"/>
      <c r="D42" s="486"/>
      <c r="E42" s="486"/>
      <c r="F42" s="486"/>
    </row>
    <row r="43" s="463" customFormat="1" ht="12" spans="1:6">
      <c r="A43" s="485"/>
      <c r="B43" s="485"/>
      <c r="C43" s="485"/>
      <c r="D43" s="486"/>
      <c r="E43" s="486"/>
      <c r="F43" s="486"/>
    </row>
    <row r="44" s="463" customFormat="1" ht="12" spans="1:6">
      <c r="A44" s="485"/>
      <c r="B44" s="485"/>
      <c r="C44" s="485"/>
      <c r="D44" s="486"/>
      <c r="E44" s="486"/>
      <c r="F44" s="486"/>
    </row>
    <row r="45" s="463" customFormat="1" ht="12" spans="1:6">
      <c r="A45" s="485"/>
      <c r="B45" s="485"/>
      <c r="C45" s="485"/>
      <c r="D45" s="486"/>
      <c r="E45" s="486"/>
      <c r="F45" s="486"/>
    </row>
    <row r="46" s="463" customFormat="1" ht="12" spans="1:6">
      <c r="A46" s="485"/>
      <c r="B46" s="485"/>
      <c r="C46" s="485"/>
      <c r="D46" s="486"/>
      <c r="E46" s="486"/>
      <c r="F46" s="486"/>
    </row>
    <row r="47" s="463" customFormat="1" ht="12" spans="1:6">
      <c r="A47" s="485"/>
      <c r="B47" s="485"/>
      <c r="C47" s="485"/>
      <c r="D47" s="486"/>
      <c r="E47" s="486"/>
      <c r="F47" s="486"/>
    </row>
    <row r="48" s="463" customFormat="1" ht="12" spans="1:6">
      <c r="A48" s="485"/>
      <c r="B48" s="485"/>
      <c r="C48" s="485"/>
      <c r="D48" s="486"/>
      <c r="E48" s="486"/>
      <c r="F48" s="486"/>
    </row>
    <row r="49" s="463" customFormat="1" ht="12" spans="1:6">
      <c r="A49" s="485"/>
      <c r="B49" s="485"/>
      <c r="C49" s="485"/>
      <c r="D49" s="486"/>
      <c r="E49" s="486"/>
      <c r="F49" s="486"/>
    </row>
    <row r="50" s="463" customFormat="1" ht="12" spans="1:6">
      <c r="A50" s="485"/>
      <c r="B50" s="485"/>
      <c r="C50" s="485"/>
      <c r="D50" s="486"/>
      <c r="E50" s="486"/>
      <c r="F50" s="486"/>
    </row>
    <row r="51" s="463" customFormat="1" ht="12" spans="1:6">
      <c r="A51" s="485"/>
      <c r="B51" s="485"/>
      <c r="C51" s="485"/>
      <c r="D51" s="486"/>
      <c r="E51" s="486"/>
      <c r="F51" s="486"/>
    </row>
    <row r="52" s="463" customFormat="1" ht="12" spans="1:6">
      <c r="A52" s="485"/>
      <c r="B52" s="485"/>
      <c r="C52" s="485"/>
      <c r="D52" s="486"/>
      <c r="E52" s="486"/>
      <c r="F52" s="486"/>
    </row>
    <row r="53" s="463" customFormat="1" ht="12" spans="1:6">
      <c r="A53" s="485"/>
      <c r="B53" s="485"/>
      <c r="C53" s="485"/>
      <c r="D53" s="486"/>
      <c r="E53" s="486"/>
      <c r="F53" s="486"/>
    </row>
    <row r="54" s="463" customFormat="1" ht="12" spans="1:6">
      <c r="A54" s="485"/>
      <c r="B54" s="485"/>
      <c r="C54" s="485"/>
      <c r="D54" s="486"/>
      <c r="E54" s="486"/>
      <c r="F54" s="486"/>
    </row>
    <row r="55" s="463" customFormat="1" ht="12" spans="1:6">
      <c r="A55" s="485"/>
      <c r="B55" s="485"/>
      <c r="C55" s="485"/>
      <c r="D55" s="486"/>
      <c r="E55" s="486"/>
      <c r="F55" s="486"/>
    </row>
    <row r="56" s="463" customFormat="1" ht="12" spans="1:6">
      <c r="A56" s="485"/>
      <c r="B56" s="485"/>
      <c r="C56" s="485"/>
      <c r="D56" s="486"/>
      <c r="E56" s="486"/>
      <c r="F56" s="486"/>
    </row>
    <row r="57" s="463" customFormat="1" ht="12" spans="1:6">
      <c r="A57" s="485"/>
      <c r="B57" s="485"/>
      <c r="C57" s="485"/>
      <c r="D57" s="486"/>
      <c r="E57" s="486"/>
      <c r="F57" s="486"/>
    </row>
    <row r="58" s="463" customFormat="1" ht="12" spans="1:6">
      <c r="A58" s="485"/>
      <c r="B58" s="485"/>
      <c r="C58" s="485"/>
      <c r="D58" s="486"/>
      <c r="E58" s="486"/>
      <c r="F58" s="486"/>
    </row>
    <row r="59" s="463" customFormat="1" ht="12" spans="1:6">
      <c r="A59" s="485"/>
      <c r="B59" s="485"/>
      <c r="C59" s="485"/>
      <c r="D59" s="486"/>
      <c r="E59" s="486"/>
      <c r="F59" s="486"/>
    </row>
    <row r="60" s="463" customFormat="1" ht="12" spans="1:6">
      <c r="A60" s="485"/>
      <c r="B60" s="485"/>
      <c r="C60" s="485"/>
      <c r="D60" s="486"/>
      <c r="E60" s="486"/>
      <c r="F60" s="486"/>
    </row>
    <row r="61" s="463" customFormat="1" ht="12" spans="1:6">
      <c r="A61" s="485"/>
      <c r="B61" s="485"/>
      <c r="C61" s="485"/>
      <c r="D61" s="486"/>
      <c r="E61" s="486"/>
      <c r="F61" s="486"/>
    </row>
    <row r="62" s="463" customFormat="1" ht="12" spans="1:6">
      <c r="A62" s="485"/>
      <c r="B62" s="485"/>
      <c r="C62" s="485"/>
      <c r="D62" s="486"/>
      <c r="E62" s="486"/>
      <c r="F62" s="486"/>
    </row>
    <row r="63" s="463" customFormat="1" ht="12" spans="1:6">
      <c r="A63" s="485"/>
      <c r="B63" s="485"/>
      <c r="C63" s="485"/>
      <c r="D63" s="486"/>
      <c r="E63" s="486"/>
      <c r="F63" s="486"/>
    </row>
    <row r="64" s="463" customFormat="1" ht="12" spans="1:6">
      <c r="A64" s="485"/>
      <c r="B64" s="485"/>
      <c r="C64" s="485"/>
      <c r="D64" s="486"/>
      <c r="E64" s="486"/>
      <c r="F64" s="486"/>
    </row>
    <row r="65" s="463" customFormat="1" ht="12" spans="1:6">
      <c r="A65" s="485"/>
      <c r="B65" s="485"/>
      <c r="C65" s="485"/>
      <c r="D65" s="486"/>
      <c r="E65" s="486"/>
      <c r="F65" s="486"/>
    </row>
    <row r="66" s="463" customFormat="1" ht="12" spans="1:6">
      <c r="A66" s="485"/>
      <c r="B66" s="485"/>
      <c r="C66" s="485"/>
      <c r="D66" s="486"/>
      <c r="E66" s="486"/>
      <c r="F66" s="486"/>
    </row>
    <row r="67" s="463" customFormat="1" ht="12" spans="1:6">
      <c r="A67" s="485"/>
      <c r="B67" s="485"/>
      <c r="C67" s="485"/>
      <c r="D67" s="486"/>
      <c r="E67" s="486"/>
      <c r="F67" s="486"/>
    </row>
    <row r="68" s="463" customFormat="1" ht="12" spans="1:6">
      <c r="A68" s="485"/>
      <c r="B68" s="485"/>
      <c r="C68" s="485"/>
      <c r="D68" s="486"/>
      <c r="E68" s="486"/>
      <c r="F68" s="486"/>
    </row>
    <row r="69" s="463" customFormat="1" ht="12" spans="1:6">
      <c r="A69" s="485"/>
      <c r="B69" s="485"/>
      <c r="C69" s="485"/>
      <c r="D69" s="486"/>
      <c r="E69" s="486"/>
      <c r="F69" s="486"/>
    </row>
    <row r="70" s="463" customFormat="1" ht="12" spans="1:6">
      <c r="A70" s="485"/>
      <c r="B70" s="485"/>
      <c r="C70" s="485"/>
      <c r="D70" s="486"/>
      <c r="E70" s="486"/>
      <c r="F70" s="486"/>
    </row>
    <row r="71" s="463" customFormat="1" ht="12" spans="1:6">
      <c r="A71" s="485"/>
      <c r="B71" s="485"/>
      <c r="C71" s="485"/>
      <c r="D71" s="486"/>
      <c r="E71" s="486"/>
      <c r="F71" s="486"/>
    </row>
    <row r="72" s="463" customFormat="1" ht="12" spans="1:6">
      <c r="A72" s="485"/>
      <c r="B72" s="485"/>
      <c r="C72" s="485"/>
      <c r="D72" s="486"/>
      <c r="E72" s="486"/>
      <c r="F72" s="486"/>
    </row>
    <row r="73" s="463" customFormat="1" ht="12" spans="1:6">
      <c r="A73" s="485"/>
      <c r="B73" s="485"/>
      <c r="C73" s="485"/>
      <c r="D73" s="486"/>
      <c r="E73" s="486"/>
      <c r="F73" s="486"/>
    </row>
    <row r="74" s="463" customFormat="1" ht="12" spans="1:6">
      <c r="A74" s="485"/>
      <c r="B74" s="485"/>
      <c r="C74" s="485"/>
      <c r="D74" s="486"/>
      <c r="E74" s="486"/>
      <c r="F74" s="486"/>
    </row>
    <row r="75" s="463" customFormat="1" ht="12" spans="1:6">
      <c r="A75" s="485"/>
      <c r="B75" s="485"/>
      <c r="C75" s="485"/>
      <c r="D75" s="486"/>
      <c r="E75" s="486"/>
      <c r="F75" s="486"/>
    </row>
    <row r="76" s="463" customFormat="1" ht="12" spans="1:6">
      <c r="A76" s="485"/>
      <c r="B76" s="485"/>
      <c r="C76" s="485"/>
      <c r="D76" s="486"/>
      <c r="E76" s="486"/>
      <c r="F76" s="486"/>
    </row>
    <row r="77" s="463" customFormat="1" ht="12" spans="1:6">
      <c r="A77" s="485"/>
      <c r="B77" s="485"/>
      <c r="C77" s="485"/>
      <c r="D77" s="486"/>
      <c r="E77" s="486"/>
      <c r="F77" s="486"/>
    </row>
    <row r="78" s="463" customFormat="1" ht="12" spans="1:6">
      <c r="A78" s="485"/>
      <c r="B78" s="485"/>
      <c r="C78" s="485"/>
      <c r="D78" s="486"/>
      <c r="E78" s="486"/>
      <c r="F78" s="486"/>
    </row>
    <row r="79" s="463" customFormat="1" ht="12" spans="1:6">
      <c r="A79" s="485"/>
      <c r="B79" s="485"/>
      <c r="C79" s="485"/>
      <c r="D79" s="486"/>
      <c r="E79" s="486"/>
      <c r="F79" s="486"/>
    </row>
    <row r="80" s="463" customFormat="1" ht="12" spans="1:6">
      <c r="A80" s="485"/>
      <c r="B80" s="485"/>
      <c r="C80" s="485"/>
      <c r="D80" s="486"/>
      <c r="E80" s="486"/>
      <c r="F80" s="486"/>
    </row>
    <row r="81" s="463" customFormat="1" ht="12" spans="1:6">
      <c r="A81" s="485"/>
      <c r="B81" s="485"/>
      <c r="C81" s="485"/>
      <c r="D81" s="486"/>
      <c r="E81" s="486"/>
      <c r="F81" s="486"/>
    </row>
    <row r="82" s="463" customFormat="1" ht="12" spans="1:6">
      <c r="A82" s="485"/>
      <c r="B82" s="485"/>
      <c r="C82" s="485"/>
      <c r="D82" s="486"/>
      <c r="E82" s="486"/>
      <c r="F82" s="486"/>
    </row>
    <row r="83" s="463" customFormat="1" ht="12" spans="1:6">
      <c r="A83" s="485"/>
      <c r="B83" s="485"/>
      <c r="C83" s="485"/>
      <c r="D83" s="486"/>
      <c r="E83" s="486"/>
      <c r="F83" s="486"/>
    </row>
    <row r="84" s="463" customFormat="1" ht="12" spans="1:6">
      <c r="A84" s="485"/>
      <c r="B84" s="485"/>
      <c r="C84" s="485"/>
      <c r="D84" s="486"/>
      <c r="E84" s="486"/>
      <c r="F84" s="486"/>
    </row>
    <row r="85" s="463" customFormat="1" ht="12" spans="1:6">
      <c r="A85" s="485"/>
      <c r="B85" s="485"/>
      <c r="C85" s="485"/>
      <c r="D85" s="486"/>
      <c r="E85" s="486"/>
      <c r="F85" s="486"/>
    </row>
    <row r="86" s="463" customFormat="1" ht="12" spans="1:6">
      <c r="A86" s="485"/>
      <c r="B86" s="485"/>
      <c r="C86" s="485"/>
      <c r="D86" s="486"/>
      <c r="E86" s="486"/>
      <c r="F86" s="486"/>
    </row>
    <row r="87" s="463" customFormat="1" ht="12" spans="1:6">
      <c r="A87" s="485"/>
      <c r="B87" s="485"/>
      <c r="C87" s="485"/>
      <c r="D87" s="486"/>
      <c r="E87" s="486"/>
      <c r="F87" s="486"/>
    </row>
    <row r="88" s="463" customFormat="1" ht="12" spans="1:6">
      <c r="A88" s="485"/>
      <c r="B88" s="485"/>
      <c r="C88" s="485"/>
      <c r="D88" s="486"/>
      <c r="E88" s="486"/>
      <c r="F88" s="486"/>
    </row>
    <row r="89" s="463" customFormat="1" ht="12" spans="1:6">
      <c r="A89" s="485"/>
      <c r="B89" s="485"/>
      <c r="C89" s="485"/>
      <c r="D89" s="486"/>
      <c r="E89" s="486"/>
      <c r="F89" s="486"/>
    </row>
    <row r="90" s="463" customFormat="1" ht="12" spans="1:6">
      <c r="A90" s="485"/>
      <c r="B90" s="485"/>
      <c r="C90" s="485"/>
      <c r="D90" s="486"/>
      <c r="E90" s="486"/>
      <c r="F90" s="486"/>
    </row>
    <row r="91" s="463" customFormat="1" ht="12" spans="1:6">
      <c r="A91" s="485"/>
      <c r="B91" s="485"/>
      <c r="C91" s="485"/>
      <c r="D91" s="486"/>
      <c r="E91" s="486"/>
      <c r="F91" s="486"/>
    </row>
    <row r="92" s="463" customFormat="1" ht="12" spans="1:6">
      <c r="A92" s="485"/>
      <c r="B92" s="485"/>
      <c r="C92" s="485"/>
      <c r="D92" s="486"/>
      <c r="E92" s="486"/>
      <c r="F92" s="486"/>
    </row>
    <row r="93" s="463" customFormat="1" ht="12" spans="1:6">
      <c r="A93" s="485"/>
      <c r="B93" s="485"/>
      <c r="C93" s="485"/>
      <c r="D93" s="486"/>
      <c r="E93" s="486"/>
      <c r="F93" s="486"/>
    </row>
    <row r="94" s="463" customFormat="1" ht="12" spans="1:6">
      <c r="A94" s="485"/>
      <c r="B94" s="485"/>
      <c r="C94" s="485"/>
      <c r="D94" s="486"/>
      <c r="E94" s="486"/>
      <c r="F94" s="486"/>
    </row>
    <row r="95" s="463" customFormat="1" ht="12" spans="1:6">
      <c r="A95" s="485"/>
      <c r="B95" s="485"/>
      <c r="C95" s="485"/>
      <c r="D95" s="486"/>
      <c r="E95" s="486"/>
      <c r="F95" s="486"/>
    </row>
  </sheetData>
  <mergeCells count="1">
    <mergeCell ref="A1:G1"/>
  </mergeCells>
  <printOptions horizontalCentered="1"/>
  <pageMargins left="0.590551181102362" right="0.590551181102362" top="0.866141732283464" bottom="0.748031496062992" header="0.31496062992126" footer="0.31496062992126"/>
  <pageSetup paperSize="9"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30"/>
  <sheetViews>
    <sheetView zoomScale="90" zoomScaleNormal="90" topLeftCell="A13" workbookViewId="0">
      <selection activeCell="A1" sqref="A1:P1"/>
    </sheetView>
  </sheetViews>
  <sheetFormatPr defaultColWidth="9" defaultRowHeight="15.75" customHeight="1" outlineLevelCol="5"/>
  <cols>
    <col min="1" max="1" width="7.66666666666667" style="14" customWidth="1"/>
    <col min="2" max="2" width="30.6666666666667" style="14" customWidth="1"/>
    <col min="3" max="6" width="20.6666666666667" style="14" customWidth="1"/>
    <col min="7" max="252" width="9" style="14" customWidth="1"/>
    <col min="253" max="16384" width="9" style="14"/>
  </cols>
  <sheetData>
    <row r="1" s="11" customFormat="1" ht="30" customHeight="1" spans="1:6">
      <c r="A1" s="15" t="s">
        <v>1077</v>
      </c>
      <c r="B1" s="15"/>
      <c r="C1" s="15"/>
      <c r="D1" s="15"/>
      <c r="E1" s="15"/>
      <c r="F1" s="15"/>
    </row>
    <row r="2" ht="14.5" customHeight="1" spans="1:6">
      <c r="A2" s="16" t="str">
        <f>基本情况!A4&amp;基本情况!B4</f>
        <v>评估基准日：2024年9月13日</v>
      </c>
      <c r="B2" s="16"/>
      <c r="C2" s="16"/>
      <c r="D2" s="40"/>
      <c r="E2" s="40"/>
      <c r="F2" s="40"/>
    </row>
    <row r="3" customHeight="1" spans="1:6">
      <c r="A3" s="16"/>
      <c r="B3" s="16"/>
      <c r="C3" s="16"/>
      <c r="D3" s="40"/>
      <c r="E3" s="40"/>
      <c r="F3" s="41" t="s">
        <v>1078</v>
      </c>
    </row>
    <row r="4" customHeight="1" spans="1:6">
      <c r="A4" s="18" t="str">
        <f>基本情况!A6&amp;基本情况!B6</f>
        <v>被评估单位：海南省农垦五指山茶业集团股份有限公司定安农产品加工厂</v>
      </c>
      <c r="B4" s="18"/>
      <c r="C4" s="18"/>
      <c r="F4" s="42" t="s">
        <v>377</v>
      </c>
    </row>
    <row r="5" s="21" customFormat="1" ht="25" customHeight="1" spans="1:6">
      <c r="A5" s="20" t="s">
        <v>439</v>
      </c>
      <c r="B5" s="20" t="s">
        <v>440</v>
      </c>
      <c r="C5" s="20" t="s">
        <v>441</v>
      </c>
      <c r="D5" s="20" t="s">
        <v>442</v>
      </c>
      <c r="E5" s="20" t="s">
        <v>382</v>
      </c>
      <c r="F5" s="20" t="s">
        <v>444</v>
      </c>
    </row>
    <row r="6" ht="15.9" customHeight="1" spans="1:6">
      <c r="A6" s="20" t="s">
        <v>1079</v>
      </c>
      <c r="B6" s="157" t="s">
        <v>1080</v>
      </c>
      <c r="C6" s="27">
        <f>'4-7-1在建（土建）'!I26</f>
        <v>0</v>
      </c>
      <c r="D6" s="27">
        <f>'4-7-1在建（土建）'!J26</f>
        <v>0</v>
      </c>
      <c r="E6" s="27">
        <f>D6-C6</f>
        <v>0</v>
      </c>
      <c r="F6" s="113" t="str">
        <f>IF(OR(C6=0,C6=""),"",ROUND((E6)/C6*100,2))</f>
        <v/>
      </c>
    </row>
    <row r="7" ht="15.9" customHeight="1" spans="1:6">
      <c r="A7" s="20" t="s">
        <v>1081</v>
      </c>
      <c r="B7" s="157" t="s">
        <v>1082</v>
      </c>
      <c r="C7" s="27">
        <f>'4-7-2在建（设备）'!K34</f>
        <v>0</v>
      </c>
      <c r="D7" s="27">
        <f>'4-7-2在建（设备）'!O34</f>
        <v>0</v>
      </c>
      <c r="E7" s="27">
        <f t="shared" ref="E7:E8" si="0">D7-C7</f>
        <v>0</v>
      </c>
      <c r="F7" s="113" t="str">
        <f t="shared" ref="F7:F8" si="1">IF(OR(C7=0,C7=""),"",ROUND((E7)/C7*100,2))</f>
        <v/>
      </c>
    </row>
    <row r="8" ht="15.9" customHeight="1" spans="1:6">
      <c r="A8" s="20" t="s">
        <v>1083</v>
      </c>
      <c r="B8" s="157" t="s">
        <v>1084</v>
      </c>
      <c r="C8" s="27">
        <f>'4-7-3工程物资'!H28</f>
        <v>0</v>
      </c>
      <c r="D8" s="27">
        <f>'4-7-3工程物资'!K28</f>
        <v>0</v>
      </c>
      <c r="E8" s="27">
        <f t="shared" si="0"/>
        <v>0</v>
      </c>
      <c r="F8" s="113" t="str">
        <f t="shared" si="1"/>
        <v/>
      </c>
    </row>
    <row r="9" ht="15.9" customHeight="1" spans="1:6">
      <c r="A9" s="20"/>
      <c r="B9" s="158"/>
      <c r="C9" s="27"/>
      <c r="D9" s="27"/>
      <c r="E9" s="27"/>
      <c r="F9" s="27"/>
    </row>
    <row r="10" ht="15.9" customHeight="1" spans="1:6">
      <c r="A10" s="20"/>
      <c r="B10" s="158"/>
      <c r="C10" s="27"/>
      <c r="D10" s="27"/>
      <c r="E10" s="27"/>
      <c r="F10" s="27"/>
    </row>
    <row r="11" ht="15.9" customHeight="1" spans="1:6">
      <c r="A11" s="20"/>
      <c r="B11" s="158"/>
      <c r="C11" s="27"/>
      <c r="D11" s="27"/>
      <c r="E11" s="27"/>
      <c r="F11" s="27"/>
    </row>
    <row r="12" ht="15.9" customHeight="1" spans="1:6">
      <c r="A12" s="20"/>
      <c r="B12" s="158"/>
      <c r="C12" s="27"/>
      <c r="D12" s="27"/>
      <c r="E12" s="27"/>
      <c r="F12" s="27"/>
    </row>
    <row r="13" ht="15.9" customHeight="1" spans="1:6">
      <c r="A13" s="20"/>
      <c r="B13" s="158"/>
      <c r="C13" s="27"/>
      <c r="D13" s="27"/>
      <c r="E13" s="27"/>
      <c r="F13" s="27"/>
    </row>
    <row r="14" ht="15.9" customHeight="1" spans="1:6">
      <c r="A14" s="20"/>
      <c r="B14" s="158"/>
      <c r="C14" s="27"/>
      <c r="D14" s="27"/>
      <c r="E14" s="27"/>
      <c r="F14" s="27"/>
    </row>
    <row r="15" ht="15.9" customHeight="1" spans="1:6">
      <c r="A15" s="20"/>
      <c r="B15" s="158"/>
      <c r="C15" s="27"/>
      <c r="D15" s="27"/>
      <c r="E15" s="27"/>
      <c r="F15" s="27"/>
    </row>
    <row r="16" ht="15.9" customHeight="1" spans="1:6">
      <c r="A16" s="20"/>
      <c r="B16" s="158"/>
      <c r="C16" s="27"/>
      <c r="D16" s="27"/>
      <c r="E16" s="27"/>
      <c r="F16" s="27"/>
    </row>
    <row r="17" ht="15.9" customHeight="1" spans="1:6">
      <c r="A17" s="20"/>
      <c r="B17" s="158"/>
      <c r="C17" s="27"/>
      <c r="D17" s="27"/>
      <c r="E17" s="27"/>
      <c r="F17" s="27"/>
    </row>
    <row r="18" ht="15.9" customHeight="1" spans="1:6">
      <c r="A18" s="20"/>
      <c r="B18" s="158"/>
      <c r="C18" s="27"/>
      <c r="D18" s="27"/>
      <c r="E18" s="27"/>
      <c r="F18" s="27"/>
    </row>
    <row r="19" ht="15.9" customHeight="1" spans="1:6">
      <c r="A19" s="20"/>
      <c r="B19" s="158"/>
      <c r="C19" s="27"/>
      <c r="D19" s="27"/>
      <c r="E19" s="27"/>
      <c r="F19" s="27"/>
    </row>
    <row r="20" ht="15.9" customHeight="1" spans="1:6">
      <c r="A20" s="20"/>
      <c r="B20" s="158"/>
      <c r="C20" s="27"/>
      <c r="D20" s="27"/>
      <c r="E20" s="27"/>
      <c r="F20" s="27"/>
    </row>
    <row r="21" ht="15.9" customHeight="1" spans="1:6">
      <c r="A21" s="20"/>
      <c r="B21" s="158"/>
      <c r="C21" s="27"/>
      <c r="D21" s="27"/>
      <c r="E21" s="27"/>
      <c r="F21" s="27"/>
    </row>
    <row r="22" ht="15.9" customHeight="1" spans="1:6">
      <c r="A22" s="20"/>
      <c r="B22" s="159"/>
      <c r="C22" s="27"/>
      <c r="D22" s="27"/>
      <c r="E22" s="27"/>
      <c r="F22" s="27"/>
    </row>
    <row r="23" ht="15.9" customHeight="1" spans="1:6">
      <c r="A23" s="20"/>
      <c r="B23" s="158"/>
      <c r="C23" s="27"/>
      <c r="D23" s="27"/>
      <c r="E23" s="27"/>
      <c r="F23" s="27"/>
    </row>
    <row r="24" ht="15.9" customHeight="1" spans="1:6">
      <c r="A24" s="20"/>
      <c r="B24" s="158"/>
      <c r="C24" s="27"/>
      <c r="D24" s="27"/>
      <c r="E24" s="27"/>
      <c r="F24" s="27"/>
    </row>
    <row r="25" ht="15.9" customHeight="1" spans="1:6">
      <c r="A25" s="20"/>
      <c r="B25" s="159"/>
      <c r="C25" s="27"/>
      <c r="D25" s="27"/>
      <c r="E25" s="27"/>
      <c r="F25" s="27"/>
    </row>
    <row r="26" ht="15.9" customHeight="1" spans="1:6">
      <c r="A26" s="86" t="s">
        <v>1085</v>
      </c>
      <c r="B26" s="118"/>
      <c r="C26" s="27">
        <f>SUM(C6:C8)</f>
        <v>0</v>
      </c>
      <c r="D26" s="27">
        <f t="shared" ref="D26:E26" si="2">SUM(D6:D8)</f>
        <v>0</v>
      </c>
      <c r="E26" s="27">
        <f t="shared" si="2"/>
        <v>0</v>
      </c>
      <c r="F26" s="113" t="str">
        <f>IF(OR(C26=0,C26=""),"",ROUND((E26)/C26*100,2))</f>
        <v/>
      </c>
    </row>
    <row r="27" ht="15.9" customHeight="1" spans="1:6">
      <c r="A27" s="86" t="s">
        <v>1086</v>
      </c>
      <c r="B27" s="118"/>
      <c r="C27" s="27">
        <f>'4-7-1在建（土建）'!I27+'4-7-2在建（设备）'!K35+'4-7-3工程物资'!K29</f>
        <v>0</v>
      </c>
      <c r="D27" s="27">
        <f>'4-7-1在建（土建）'!J27+'4-7-2在建（设备）'!O35+'4-7-3工程物资'!K29</f>
        <v>0</v>
      </c>
      <c r="E27" s="27">
        <f>D27-C27</f>
        <v>0</v>
      </c>
      <c r="F27" s="113" t="str">
        <f>IF(OR(C27=0,C27=""),"",ROUND((E27)/C27*100,2))</f>
        <v/>
      </c>
    </row>
    <row r="28" ht="15.9" customHeight="1" spans="1:6">
      <c r="A28" s="86" t="s">
        <v>1087</v>
      </c>
      <c r="B28" s="118"/>
      <c r="C28" s="27">
        <f>C26-C27</f>
        <v>0</v>
      </c>
      <c r="D28" s="27">
        <f>D26-D27</f>
        <v>0</v>
      </c>
      <c r="E28" s="27">
        <f>E26-E27</f>
        <v>0</v>
      </c>
      <c r="F28" s="113"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CONCATENATE("资产评估专业人员：",基本情况!$B$14)</f>
        <v>资产评估专业人员：</v>
      </c>
    </row>
    <row r="30" s="13" customFormat="1" ht="15.9" customHeight="1" spans="1:1">
      <c r="A30" s="37" t="str">
        <f>基本情况!$A$7&amp;基本情况!$B$7</f>
        <v>填表日期：2024年9月13日</v>
      </c>
    </row>
  </sheetData>
  <mergeCells count="6">
    <mergeCell ref="A1:F1"/>
    <mergeCell ref="A2:F2"/>
    <mergeCell ref="A4:C4"/>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16.0833333333333" style="14" customWidth="1"/>
    <col min="3" max="3" width="7.58333333333333" style="14" customWidth="1"/>
    <col min="4" max="4" width="8.58333333333333" style="14" customWidth="1"/>
    <col min="5" max="6" width="9.16666666666667" style="14" customWidth="1"/>
    <col min="7" max="8" width="9" style="14" customWidth="1"/>
    <col min="9" max="10" width="12.5833333333333" style="14" customWidth="1"/>
    <col min="11" max="11" width="9.58333333333333" style="14" customWidth="1"/>
    <col min="12" max="12" width="7.16666666666667" style="14" customWidth="1"/>
    <col min="13" max="13" width="8" style="14" customWidth="1"/>
    <col min="14" max="16384" width="9" style="14"/>
  </cols>
  <sheetData>
    <row r="1" s="11" customFormat="1" ht="30" customHeight="1" spans="1:13">
      <c r="A1" s="15" t="s">
        <v>1088</v>
      </c>
      <c r="B1" s="15"/>
      <c r="C1" s="15"/>
      <c r="D1" s="15"/>
      <c r="E1" s="15"/>
      <c r="F1" s="15"/>
      <c r="G1" s="15"/>
      <c r="H1" s="15"/>
      <c r="I1" s="15"/>
      <c r="J1" s="15"/>
      <c r="K1" s="15"/>
      <c r="L1" s="15"/>
      <c r="M1" s="15"/>
    </row>
    <row r="2" ht="14.5" customHeight="1" spans="1:13">
      <c r="A2" s="16" t="str">
        <f>基本情况!A4&amp;基本情况!B4</f>
        <v>评估基准日：2024年9月13日</v>
      </c>
      <c r="B2" s="16"/>
      <c r="C2" s="16"/>
      <c r="D2" s="16"/>
      <c r="E2" s="40"/>
      <c r="F2" s="40"/>
      <c r="G2" s="40"/>
      <c r="H2" s="40"/>
      <c r="I2" s="40"/>
      <c r="J2" s="40"/>
      <c r="K2" s="40"/>
      <c r="L2" s="40"/>
      <c r="M2" s="40"/>
    </row>
    <row r="3" customHeight="1" spans="1:13">
      <c r="A3" s="16"/>
      <c r="B3" s="16"/>
      <c r="C3" s="16"/>
      <c r="D3" s="16"/>
      <c r="E3" s="40"/>
      <c r="F3" s="40"/>
      <c r="G3" s="40"/>
      <c r="H3" s="40"/>
      <c r="I3" s="40"/>
      <c r="J3" s="40"/>
      <c r="K3" s="40"/>
      <c r="L3" s="40"/>
      <c r="M3" s="41" t="s">
        <v>1089</v>
      </c>
    </row>
    <row r="4" customHeight="1" spans="1:13">
      <c r="A4" s="18" t="str">
        <f>基本情况!A6&amp;基本情况!B6</f>
        <v>被评估单位：海南省农垦五指山茶业集团股份有限公司定安农产品加工厂</v>
      </c>
      <c r="B4" s="18"/>
      <c r="C4" s="18"/>
      <c r="D4" s="18"/>
      <c r="M4" s="42" t="s">
        <v>377</v>
      </c>
    </row>
    <row r="5" s="21" customFormat="1" ht="25" customHeight="1" spans="1:13">
      <c r="A5" s="28" t="s">
        <v>378</v>
      </c>
      <c r="B5" s="28" t="s">
        <v>1090</v>
      </c>
      <c r="C5" s="124" t="s">
        <v>802</v>
      </c>
      <c r="D5" s="149" t="s">
        <v>1091</v>
      </c>
      <c r="E5" s="28" t="s">
        <v>1092</v>
      </c>
      <c r="F5" s="67" t="s">
        <v>1093</v>
      </c>
      <c r="G5" s="67" t="s">
        <v>1094</v>
      </c>
      <c r="H5" s="67" t="s">
        <v>1095</v>
      </c>
      <c r="I5" s="101" t="s">
        <v>380</v>
      </c>
      <c r="J5" s="28" t="s">
        <v>381</v>
      </c>
      <c r="K5" s="28" t="s">
        <v>382</v>
      </c>
      <c r="L5" s="28" t="s">
        <v>383</v>
      </c>
      <c r="M5" s="28" t="s">
        <v>464</v>
      </c>
    </row>
    <row r="6" ht="15.9" customHeight="1" spans="1:13">
      <c r="A6" s="150">
        <v>1</v>
      </c>
      <c r="B6" s="103"/>
      <c r="C6" s="151"/>
      <c r="D6" s="152"/>
      <c r="E6" s="46"/>
      <c r="F6" s="46"/>
      <c r="G6" s="153"/>
      <c r="H6" s="153"/>
      <c r="I6" s="24"/>
      <c r="J6" s="24"/>
      <c r="K6" s="24">
        <f>J6-I6</f>
        <v>0</v>
      </c>
      <c r="L6" s="113" t="str">
        <f>IF(OR(I6=0,I6=""),"",ROUND((K6)/I6*100,2))</f>
        <v/>
      </c>
      <c r="M6" s="105"/>
    </row>
    <row r="7" ht="15.9" customHeight="1" spans="1:13">
      <c r="A7" s="150"/>
      <c r="B7" s="103"/>
      <c r="C7" s="151"/>
      <c r="D7" s="154"/>
      <c r="E7" s="106"/>
      <c r="F7" s="106"/>
      <c r="G7" s="153"/>
      <c r="H7" s="153"/>
      <c r="I7" s="24"/>
      <c r="J7" s="24"/>
      <c r="K7" s="24">
        <f t="shared" ref="K7:K25" si="0">J7-I7</f>
        <v>0</v>
      </c>
      <c r="L7" s="113" t="str">
        <f t="shared" ref="L7:L28" si="1">IF(OR(I7=0,I7=""),"",ROUND((K7)/I7*100,2))</f>
        <v/>
      </c>
      <c r="M7" s="105"/>
    </row>
    <row r="8" ht="15.9" customHeight="1" spans="1:13">
      <c r="A8" s="150"/>
      <c r="B8" s="103"/>
      <c r="C8" s="151"/>
      <c r="D8" s="154"/>
      <c r="E8" s="106"/>
      <c r="F8" s="106"/>
      <c r="G8" s="153"/>
      <c r="H8" s="153"/>
      <c r="I8" s="24"/>
      <c r="J8" s="24"/>
      <c r="K8" s="24">
        <f t="shared" si="0"/>
        <v>0</v>
      </c>
      <c r="L8" s="113" t="str">
        <f t="shared" si="1"/>
        <v/>
      </c>
      <c r="M8" s="105"/>
    </row>
    <row r="9" ht="15.9" customHeight="1" spans="1:13">
      <c r="A9" s="150"/>
      <c r="B9" s="103"/>
      <c r="C9" s="151"/>
      <c r="D9" s="154"/>
      <c r="E9" s="106"/>
      <c r="F9" s="106"/>
      <c r="G9" s="153"/>
      <c r="H9" s="153"/>
      <c r="I9" s="24"/>
      <c r="J9" s="24"/>
      <c r="K9" s="24">
        <f t="shared" si="0"/>
        <v>0</v>
      </c>
      <c r="L9" s="113" t="str">
        <f t="shared" si="1"/>
        <v/>
      </c>
      <c r="M9" s="105"/>
    </row>
    <row r="10" ht="15.9" customHeight="1" spans="1:13">
      <c r="A10" s="150"/>
      <c r="B10" s="103"/>
      <c r="C10" s="151"/>
      <c r="D10" s="154"/>
      <c r="E10" s="106"/>
      <c r="F10" s="106"/>
      <c r="G10" s="153"/>
      <c r="H10" s="153"/>
      <c r="I10" s="24"/>
      <c r="J10" s="24"/>
      <c r="K10" s="24">
        <f t="shared" si="0"/>
        <v>0</v>
      </c>
      <c r="L10" s="113" t="str">
        <f t="shared" si="1"/>
        <v/>
      </c>
      <c r="M10" s="105"/>
    </row>
    <row r="11" ht="15.9" customHeight="1" spans="1:13">
      <c r="A11" s="150"/>
      <c r="B11" s="103"/>
      <c r="C11" s="151"/>
      <c r="D11" s="154"/>
      <c r="E11" s="106"/>
      <c r="F11" s="106"/>
      <c r="G11" s="153"/>
      <c r="H11" s="153"/>
      <c r="I11" s="24"/>
      <c r="J11" s="24"/>
      <c r="K11" s="24">
        <f t="shared" si="0"/>
        <v>0</v>
      </c>
      <c r="L11" s="113" t="str">
        <f t="shared" si="1"/>
        <v/>
      </c>
      <c r="M11" s="105"/>
    </row>
    <row r="12" ht="15.9" customHeight="1" spans="1:13">
      <c r="A12" s="150"/>
      <c r="B12" s="103"/>
      <c r="C12" s="151"/>
      <c r="D12" s="154"/>
      <c r="E12" s="106"/>
      <c r="F12" s="106"/>
      <c r="G12" s="153"/>
      <c r="H12" s="153"/>
      <c r="I12" s="24"/>
      <c r="J12" s="24"/>
      <c r="K12" s="24">
        <f t="shared" si="0"/>
        <v>0</v>
      </c>
      <c r="L12" s="113" t="str">
        <f t="shared" si="1"/>
        <v/>
      </c>
      <c r="M12" s="105"/>
    </row>
    <row r="13" ht="15.9" customHeight="1" spans="1:13">
      <c r="A13" s="150"/>
      <c r="B13" s="103"/>
      <c r="C13" s="151"/>
      <c r="D13" s="154"/>
      <c r="E13" s="106"/>
      <c r="F13" s="106"/>
      <c r="G13" s="153"/>
      <c r="H13" s="153"/>
      <c r="I13" s="24"/>
      <c r="J13" s="24"/>
      <c r="K13" s="24">
        <f t="shared" si="0"/>
        <v>0</v>
      </c>
      <c r="L13" s="113" t="str">
        <f t="shared" si="1"/>
        <v/>
      </c>
      <c r="M13" s="105"/>
    </row>
    <row r="14" ht="15.9" customHeight="1" spans="1:13">
      <c r="A14" s="150"/>
      <c r="B14" s="103"/>
      <c r="C14" s="104"/>
      <c r="D14" s="154"/>
      <c r="E14" s="106"/>
      <c r="F14" s="106"/>
      <c r="G14" s="153"/>
      <c r="H14" s="153"/>
      <c r="I14" s="24"/>
      <c r="J14" s="24"/>
      <c r="K14" s="24">
        <f t="shared" si="0"/>
        <v>0</v>
      </c>
      <c r="L14" s="113" t="str">
        <f t="shared" si="1"/>
        <v/>
      </c>
      <c r="M14" s="105"/>
    </row>
    <row r="15" ht="15.9" customHeight="1" spans="1:13">
      <c r="A15" s="150"/>
      <c r="B15" s="103"/>
      <c r="C15" s="104"/>
      <c r="D15" s="104"/>
      <c r="E15" s="106"/>
      <c r="F15" s="106"/>
      <c r="G15" s="153"/>
      <c r="H15" s="153"/>
      <c r="I15" s="24"/>
      <c r="J15" s="24"/>
      <c r="K15" s="24">
        <f t="shared" si="0"/>
        <v>0</v>
      </c>
      <c r="L15" s="113" t="str">
        <f t="shared" si="1"/>
        <v/>
      </c>
      <c r="M15" s="105"/>
    </row>
    <row r="16" ht="15.9" customHeight="1" spans="1:13">
      <c r="A16" s="150"/>
      <c r="B16" s="103"/>
      <c r="C16" s="104"/>
      <c r="D16" s="104"/>
      <c r="E16" s="106"/>
      <c r="F16" s="106"/>
      <c r="G16" s="153"/>
      <c r="H16" s="153"/>
      <c r="I16" s="24"/>
      <c r="J16" s="24"/>
      <c r="K16" s="24">
        <f t="shared" si="0"/>
        <v>0</v>
      </c>
      <c r="L16" s="113" t="str">
        <f t="shared" si="1"/>
        <v/>
      </c>
      <c r="M16" s="105"/>
    </row>
    <row r="17" ht="15.9" customHeight="1" spans="1:13">
      <c r="A17" s="150"/>
      <c r="B17" s="103"/>
      <c r="C17" s="104"/>
      <c r="D17" s="104"/>
      <c r="E17" s="106"/>
      <c r="F17" s="106"/>
      <c r="G17" s="153"/>
      <c r="H17" s="153"/>
      <c r="I17" s="24"/>
      <c r="J17" s="24"/>
      <c r="K17" s="24">
        <f t="shared" si="0"/>
        <v>0</v>
      </c>
      <c r="L17" s="113" t="str">
        <f t="shared" si="1"/>
        <v/>
      </c>
      <c r="M17" s="105"/>
    </row>
    <row r="18" ht="15.9" customHeight="1" spans="1:13">
      <c r="A18" s="150"/>
      <c r="B18" s="103"/>
      <c r="C18" s="104"/>
      <c r="D18" s="104"/>
      <c r="E18" s="106"/>
      <c r="F18" s="106"/>
      <c r="G18" s="153"/>
      <c r="H18" s="153"/>
      <c r="I18" s="24"/>
      <c r="J18" s="24"/>
      <c r="K18" s="24">
        <f t="shared" si="0"/>
        <v>0</v>
      </c>
      <c r="L18" s="113" t="str">
        <f t="shared" si="1"/>
        <v/>
      </c>
      <c r="M18" s="105"/>
    </row>
    <row r="19" ht="15.9" customHeight="1" spans="1:13">
      <c r="A19" s="150"/>
      <c r="B19" s="103"/>
      <c r="C19" s="104"/>
      <c r="D19" s="104"/>
      <c r="E19" s="106"/>
      <c r="F19" s="106"/>
      <c r="G19" s="153"/>
      <c r="H19" s="153"/>
      <c r="I19" s="24"/>
      <c r="J19" s="24"/>
      <c r="K19" s="24">
        <f t="shared" si="0"/>
        <v>0</v>
      </c>
      <c r="L19" s="113" t="str">
        <f t="shared" si="1"/>
        <v/>
      </c>
      <c r="M19" s="105"/>
    </row>
    <row r="20" ht="15.9" customHeight="1" spans="1:13">
      <c r="A20" s="150"/>
      <c r="B20" s="103"/>
      <c r="C20" s="104"/>
      <c r="D20" s="104"/>
      <c r="E20" s="106"/>
      <c r="F20" s="106"/>
      <c r="G20" s="153"/>
      <c r="H20" s="153"/>
      <c r="I20" s="24"/>
      <c r="J20" s="24"/>
      <c r="K20" s="24"/>
      <c r="L20" s="113"/>
      <c r="M20" s="105"/>
    </row>
    <row r="21" ht="15.9" customHeight="1" spans="1:13">
      <c r="A21" s="150"/>
      <c r="B21" s="103"/>
      <c r="C21" s="104"/>
      <c r="D21" s="104"/>
      <c r="E21" s="106"/>
      <c r="F21" s="106"/>
      <c r="G21" s="153"/>
      <c r="H21" s="153"/>
      <c r="I21" s="24"/>
      <c r="J21" s="24"/>
      <c r="K21" s="24">
        <f t="shared" si="0"/>
        <v>0</v>
      </c>
      <c r="L21" s="113" t="str">
        <f t="shared" si="1"/>
        <v/>
      </c>
      <c r="M21" s="105"/>
    </row>
    <row r="22" ht="15.9" customHeight="1" spans="1:13">
      <c r="A22" s="44"/>
      <c r="B22" s="45"/>
      <c r="C22" s="28"/>
      <c r="D22" s="28"/>
      <c r="E22" s="46"/>
      <c r="F22" s="46"/>
      <c r="G22" s="123"/>
      <c r="H22" s="123"/>
      <c r="I22" s="27"/>
      <c r="J22" s="27"/>
      <c r="K22" s="24">
        <f t="shared" si="0"/>
        <v>0</v>
      </c>
      <c r="L22" s="113" t="str">
        <f t="shared" si="1"/>
        <v/>
      </c>
      <c r="M22" s="29"/>
    </row>
    <row r="23" ht="15.9" customHeight="1" spans="1:13">
      <c r="A23" s="44"/>
      <c r="B23" s="45"/>
      <c r="C23" s="28"/>
      <c r="D23" s="28"/>
      <c r="E23" s="46"/>
      <c r="F23" s="46"/>
      <c r="G23" s="123"/>
      <c r="H23" s="123"/>
      <c r="I23" s="27"/>
      <c r="J23" s="27"/>
      <c r="K23" s="24">
        <f t="shared" si="0"/>
        <v>0</v>
      </c>
      <c r="L23" s="113" t="str">
        <f t="shared" si="1"/>
        <v/>
      </c>
      <c r="M23" s="29"/>
    </row>
    <row r="24" ht="15.9" customHeight="1" spans="1:13">
      <c r="A24" s="44"/>
      <c r="B24" s="45"/>
      <c r="C24" s="28"/>
      <c r="D24" s="28"/>
      <c r="E24" s="46"/>
      <c r="F24" s="46"/>
      <c r="G24" s="123"/>
      <c r="H24" s="123"/>
      <c r="I24" s="27"/>
      <c r="J24" s="27"/>
      <c r="K24" s="24">
        <f t="shared" si="0"/>
        <v>0</v>
      </c>
      <c r="L24" s="113" t="str">
        <f t="shared" si="1"/>
        <v/>
      </c>
      <c r="M24" s="29"/>
    </row>
    <row r="25" ht="15.9" customHeight="1" spans="1:13">
      <c r="A25" s="44"/>
      <c r="B25" s="45"/>
      <c r="C25" s="28"/>
      <c r="D25" s="28"/>
      <c r="E25" s="46"/>
      <c r="F25" s="46"/>
      <c r="G25" s="123"/>
      <c r="H25" s="123"/>
      <c r="I25" s="27"/>
      <c r="J25" s="27"/>
      <c r="K25" s="24">
        <f t="shared" si="0"/>
        <v>0</v>
      </c>
      <c r="L25" s="113" t="str">
        <f t="shared" si="1"/>
        <v/>
      </c>
      <c r="M25" s="29"/>
    </row>
    <row r="26" ht="15.9" customHeight="1" spans="1:13">
      <c r="A26" s="86" t="s">
        <v>471</v>
      </c>
      <c r="B26" s="147"/>
      <c r="C26" s="118"/>
      <c r="D26" s="27"/>
      <c r="E26" s="155"/>
      <c r="F26" s="155" t="s">
        <v>461</v>
      </c>
      <c r="G26" s="156"/>
      <c r="H26" s="156"/>
      <c r="I26" s="51">
        <f>SUM(I6:I25)</f>
        <v>0</v>
      </c>
      <c r="J26" s="51">
        <f>SUM(J6:J25)</f>
        <v>0</v>
      </c>
      <c r="K26" s="51">
        <f>SUM(K6:K25)</f>
        <v>0</v>
      </c>
      <c r="L26" s="113" t="str">
        <f t="shared" si="1"/>
        <v/>
      </c>
      <c r="M26" s="29"/>
    </row>
    <row r="27" ht="15.9" customHeight="1" spans="1:13">
      <c r="A27" s="86" t="s">
        <v>1096</v>
      </c>
      <c r="B27" s="147"/>
      <c r="C27" s="118"/>
      <c r="D27" s="27"/>
      <c r="E27" s="155"/>
      <c r="F27" s="155" t="s">
        <v>461</v>
      </c>
      <c r="G27" s="156"/>
      <c r="H27" s="156"/>
      <c r="I27" s="51"/>
      <c r="J27" s="51"/>
      <c r="K27" s="51">
        <f>J27-I27</f>
        <v>0</v>
      </c>
      <c r="L27" s="113" t="str">
        <f t="shared" si="1"/>
        <v/>
      </c>
      <c r="M27" s="29"/>
    </row>
    <row r="28" ht="15.9" customHeight="1" spans="1:13">
      <c r="A28" s="86" t="s">
        <v>534</v>
      </c>
      <c r="B28" s="147"/>
      <c r="C28" s="118"/>
      <c r="D28" s="27"/>
      <c r="E28" s="155"/>
      <c r="F28" s="155" t="s">
        <v>461</v>
      </c>
      <c r="G28" s="156"/>
      <c r="H28" s="156"/>
      <c r="I28" s="51">
        <f>I26-I27</f>
        <v>0</v>
      </c>
      <c r="J28" s="51">
        <f>J26-J27</f>
        <v>0</v>
      </c>
      <c r="K28" s="51">
        <f>K26-K27</f>
        <v>0</v>
      </c>
      <c r="L28" s="113" t="str">
        <f t="shared" si="1"/>
        <v/>
      </c>
      <c r="M28" s="29"/>
    </row>
    <row r="29" s="13" customFormat="1" ht="15.9" customHeight="1" spans="1:10">
      <c r="A29" s="34" t="str">
        <f>CONCATENATE("被评估单位填表人：",基本情况!$D$9)</f>
        <v>被评估单位填表人：</v>
      </c>
      <c r="B29" s="35"/>
      <c r="C29" s="35"/>
      <c r="D29" s="35"/>
      <c r="F29" s="65"/>
      <c r="G29" s="48"/>
      <c r="H29" s="48"/>
      <c r="I29" s="145" t="str">
        <f>CONCATENATE("资产评估专业人员：",基本情况!$B$14)</f>
        <v>资产评估专业人员：</v>
      </c>
      <c r="J29" s="48"/>
    </row>
    <row r="30" s="13" customFormat="1" ht="15.9" customHeight="1" spans="1:1">
      <c r="A30" s="37" t="str">
        <f>基本情况!$A$7&amp;基本情况!$B$7</f>
        <v>填表日期：2024年9月13日</v>
      </c>
    </row>
  </sheetData>
  <mergeCells count="6">
    <mergeCell ref="A1:M1"/>
    <mergeCell ref="A2:M2"/>
    <mergeCell ref="A4:D4"/>
    <mergeCell ref="A26:C26"/>
    <mergeCell ref="A27:C27"/>
    <mergeCell ref="A28:C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8"/>
  <sheetViews>
    <sheetView zoomScale="90" zoomScaleNormal="90" topLeftCell="A16" workbookViewId="0">
      <selection activeCell="A1" sqref="A1:R1"/>
    </sheetView>
  </sheetViews>
  <sheetFormatPr defaultColWidth="9" defaultRowHeight="15.75" customHeight="1"/>
  <cols>
    <col min="1" max="1" width="5.66666666666667" style="14" customWidth="1"/>
    <col min="2" max="2" width="11.6666666666667" style="14" customWidth="1"/>
    <col min="3" max="3" width="8.58333333333333" style="14" customWidth="1"/>
    <col min="4" max="4" width="5.58333333333333" style="14" customWidth="1"/>
    <col min="5" max="5" width="4.58333333333333" style="14" customWidth="1"/>
    <col min="6" max="7" width="9.16666666666667" style="14" customWidth="1"/>
    <col min="8" max="8" width="10.5833333333333" style="14" customWidth="1"/>
    <col min="9" max="9" width="7.58333333333333" style="14" customWidth="1"/>
    <col min="10" max="12" width="10.5833333333333" style="14" customWidth="1"/>
    <col min="13" max="13" width="7.58333333333333" style="14" customWidth="1"/>
    <col min="14" max="15" width="10.5833333333333" style="14" customWidth="1"/>
    <col min="16" max="16" width="7.58333333333333" style="14" customWidth="1"/>
    <col min="17" max="17" width="6.58333333333333" style="14" customWidth="1"/>
    <col min="18" max="18" width="5.58333333333333" style="14" customWidth="1"/>
    <col min="19" max="16384" width="9" style="14"/>
  </cols>
  <sheetData>
    <row r="1" s="11" customFormat="1" ht="30" customHeight="1" spans="1:18">
      <c r="A1" s="15" t="s">
        <v>1097</v>
      </c>
      <c r="B1" s="15"/>
      <c r="C1" s="15"/>
      <c r="D1" s="15"/>
      <c r="E1" s="15"/>
      <c r="F1" s="15"/>
      <c r="G1" s="15"/>
      <c r="H1" s="15"/>
      <c r="I1" s="15"/>
      <c r="J1" s="15"/>
      <c r="K1" s="15"/>
      <c r="L1" s="15"/>
      <c r="M1" s="15"/>
      <c r="N1" s="15"/>
      <c r="O1" s="15"/>
      <c r="P1" s="15"/>
      <c r="Q1" s="15"/>
      <c r="R1" s="15"/>
    </row>
    <row r="2" ht="14.5" customHeight="1" spans="1:18">
      <c r="A2" s="16" t="str">
        <f>基本情况!A4&amp;基本情况!B4</f>
        <v>评估基准日：2024年9月13日</v>
      </c>
      <c r="B2" s="16"/>
      <c r="C2" s="16"/>
      <c r="D2" s="16"/>
      <c r="E2" s="16"/>
      <c r="F2" s="16"/>
      <c r="G2" s="16"/>
      <c r="H2" s="16"/>
      <c r="I2" s="16"/>
      <c r="J2" s="16"/>
      <c r="K2" s="40"/>
      <c r="L2" s="40"/>
      <c r="M2" s="40"/>
      <c r="N2" s="40"/>
      <c r="O2" s="40"/>
      <c r="P2" s="40"/>
      <c r="Q2" s="40"/>
      <c r="R2" s="40"/>
    </row>
    <row r="3" customHeight="1" spans="1:18">
      <c r="A3" s="16"/>
      <c r="B3" s="16"/>
      <c r="C3" s="16"/>
      <c r="D3" s="16"/>
      <c r="E3" s="16"/>
      <c r="F3" s="16"/>
      <c r="G3" s="16"/>
      <c r="H3" s="16"/>
      <c r="I3" s="16"/>
      <c r="J3" s="16"/>
      <c r="K3" s="40"/>
      <c r="L3" s="40"/>
      <c r="M3" s="40"/>
      <c r="N3" s="40"/>
      <c r="O3" s="40"/>
      <c r="P3" s="40"/>
      <c r="Q3" s="40"/>
      <c r="R3" s="41" t="s">
        <v>1098</v>
      </c>
    </row>
    <row r="4" customHeight="1" spans="1:18">
      <c r="A4" s="94" t="str">
        <f>基本情况!A6&amp;基本情况!B6</f>
        <v>被评估单位：海南省农垦五指山茶业集团股份有限公司定安农产品加工厂</v>
      </c>
      <c r="R4" s="42" t="s">
        <v>377</v>
      </c>
    </row>
    <row r="5" s="21" customFormat="1" ht="15" customHeight="1" spans="1:18">
      <c r="A5" s="28" t="s">
        <v>378</v>
      </c>
      <c r="B5" s="28" t="s">
        <v>1090</v>
      </c>
      <c r="C5" s="142" t="s">
        <v>604</v>
      </c>
      <c r="D5" s="142" t="s">
        <v>607</v>
      </c>
      <c r="E5" s="101" t="s">
        <v>642</v>
      </c>
      <c r="F5" s="101" t="s">
        <v>1092</v>
      </c>
      <c r="G5" s="101" t="s">
        <v>1099</v>
      </c>
      <c r="H5" s="101" t="s">
        <v>380</v>
      </c>
      <c r="I5" s="101"/>
      <c r="J5" s="101"/>
      <c r="K5" s="101"/>
      <c r="L5" s="28" t="s">
        <v>381</v>
      </c>
      <c r="M5" s="28"/>
      <c r="N5" s="28"/>
      <c r="O5" s="28"/>
      <c r="P5" s="142" t="s">
        <v>382</v>
      </c>
      <c r="Q5" s="101" t="s">
        <v>383</v>
      </c>
      <c r="R5" s="101" t="s">
        <v>464</v>
      </c>
    </row>
    <row r="6" s="21" customFormat="1" ht="15" customHeight="1" spans="1:18">
      <c r="A6" s="28"/>
      <c r="B6" s="28"/>
      <c r="C6" s="144"/>
      <c r="D6" s="144"/>
      <c r="E6" s="28"/>
      <c r="F6" s="28"/>
      <c r="G6" s="28"/>
      <c r="H6" s="146" t="s">
        <v>1100</v>
      </c>
      <c r="I6" s="146" t="s">
        <v>1101</v>
      </c>
      <c r="J6" s="146" t="s">
        <v>1102</v>
      </c>
      <c r="K6" s="28" t="s">
        <v>661</v>
      </c>
      <c r="L6" s="146" t="s">
        <v>1100</v>
      </c>
      <c r="M6" s="146" t="s">
        <v>1101</v>
      </c>
      <c r="N6" s="146" t="s">
        <v>1102</v>
      </c>
      <c r="O6" s="28" t="s">
        <v>661</v>
      </c>
      <c r="P6" s="144"/>
      <c r="Q6" s="28"/>
      <c r="R6" s="28"/>
    </row>
    <row r="7" ht="15.9" customHeight="1" spans="1:18">
      <c r="A7" s="44">
        <v>1</v>
      </c>
      <c r="B7" s="45"/>
      <c r="C7" s="45"/>
      <c r="D7" s="80"/>
      <c r="E7" s="28"/>
      <c r="F7" s="46"/>
      <c r="G7" s="46"/>
      <c r="H7" s="27"/>
      <c r="I7" s="27"/>
      <c r="J7" s="27"/>
      <c r="K7" s="27">
        <f>SUM(H7:J7)</f>
        <v>0</v>
      </c>
      <c r="L7" s="27"/>
      <c r="M7" s="27"/>
      <c r="N7" s="27"/>
      <c r="O7" s="27">
        <f>SUM(L7:N7)</f>
        <v>0</v>
      </c>
      <c r="P7" s="27">
        <f>O7-K7</f>
        <v>0</v>
      </c>
      <c r="Q7" s="113" t="str">
        <f>IF(OR(K7=0,K7=""),"",ROUND((P7)/K7*100,2))</f>
        <v/>
      </c>
      <c r="R7" s="29"/>
    </row>
    <row r="8" ht="15.9" customHeight="1" spans="1:18">
      <c r="A8" s="44"/>
      <c r="B8" s="45"/>
      <c r="C8" s="45"/>
      <c r="D8" s="80"/>
      <c r="E8" s="28"/>
      <c r="F8" s="46"/>
      <c r="G8" s="46"/>
      <c r="H8" s="27"/>
      <c r="I8" s="27"/>
      <c r="J8" s="27"/>
      <c r="K8" s="27">
        <f t="shared" ref="K8:K33" si="0">SUM(H8:J8)</f>
        <v>0</v>
      </c>
      <c r="L8" s="27"/>
      <c r="M8" s="27"/>
      <c r="N8" s="27"/>
      <c r="O8" s="27">
        <f t="shared" ref="O8:O33" si="1">SUM(L8:N8)</f>
        <v>0</v>
      </c>
      <c r="P8" s="27">
        <f t="shared" ref="P8:P33" si="2">O8-K8</f>
        <v>0</v>
      </c>
      <c r="Q8" s="113" t="str">
        <f t="shared" ref="Q8:Q36" si="3">IF(OR(K8=0,K8=""),"",ROUND((P8)/K8*100,2))</f>
        <v/>
      </c>
      <c r="R8" s="29"/>
    </row>
    <row r="9" ht="15.9" customHeight="1" spans="1:18">
      <c r="A9" s="44"/>
      <c r="B9" s="45"/>
      <c r="C9" s="45"/>
      <c r="D9" s="80"/>
      <c r="E9" s="28"/>
      <c r="F9" s="46"/>
      <c r="G9" s="46"/>
      <c r="H9" s="27"/>
      <c r="I9" s="27"/>
      <c r="J9" s="27"/>
      <c r="K9" s="27">
        <f t="shared" si="0"/>
        <v>0</v>
      </c>
      <c r="L9" s="27"/>
      <c r="M9" s="27"/>
      <c r="N9" s="27"/>
      <c r="O9" s="27">
        <f t="shared" si="1"/>
        <v>0</v>
      </c>
      <c r="P9" s="27">
        <f t="shared" si="2"/>
        <v>0</v>
      </c>
      <c r="Q9" s="113" t="str">
        <f t="shared" si="3"/>
        <v/>
      </c>
      <c r="R9" s="29"/>
    </row>
    <row r="10" ht="15.9" customHeight="1" spans="1:18">
      <c r="A10" s="44"/>
      <c r="B10" s="45"/>
      <c r="C10" s="45"/>
      <c r="D10" s="80"/>
      <c r="E10" s="28"/>
      <c r="F10" s="46"/>
      <c r="G10" s="46"/>
      <c r="H10" s="27"/>
      <c r="I10" s="27"/>
      <c r="J10" s="27"/>
      <c r="K10" s="27">
        <f t="shared" si="0"/>
        <v>0</v>
      </c>
      <c r="L10" s="27"/>
      <c r="M10" s="27"/>
      <c r="N10" s="27"/>
      <c r="O10" s="27">
        <f t="shared" si="1"/>
        <v>0</v>
      </c>
      <c r="P10" s="27">
        <f t="shared" si="2"/>
        <v>0</v>
      </c>
      <c r="Q10" s="113" t="str">
        <f t="shared" si="3"/>
        <v/>
      </c>
      <c r="R10" s="29"/>
    </row>
    <row r="11" ht="15.9" customHeight="1" spans="1:18">
      <c r="A11" s="44"/>
      <c r="B11" s="45"/>
      <c r="C11" s="45"/>
      <c r="D11" s="80"/>
      <c r="E11" s="28"/>
      <c r="F11" s="46"/>
      <c r="G11" s="46"/>
      <c r="H11" s="27"/>
      <c r="I11" s="27"/>
      <c r="J11" s="27"/>
      <c r="K11" s="27">
        <f t="shared" si="0"/>
        <v>0</v>
      </c>
      <c r="L11" s="27"/>
      <c r="M11" s="27"/>
      <c r="N11" s="27"/>
      <c r="O11" s="27">
        <f t="shared" si="1"/>
        <v>0</v>
      </c>
      <c r="P11" s="27">
        <f t="shared" si="2"/>
        <v>0</v>
      </c>
      <c r="Q11" s="113" t="str">
        <f t="shared" si="3"/>
        <v/>
      </c>
      <c r="R11" s="29"/>
    </row>
    <row r="12" ht="15.9" customHeight="1" spans="1:18">
      <c r="A12" s="44"/>
      <c r="B12" s="45"/>
      <c r="C12" s="45"/>
      <c r="D12" s="80"/>
      <c r="E12" s="28"/>
      <c r="F12" s="46"/>
      <c r="G12" s="46"/>
      <c r="H12" s="27"/>
      <c r="I12" s="27"/>
      <c r="J12" s="27"/>
      <c r="K12" s="27">
        <f t="shared" si="0"/>
        <v>0</v>
      </c>
      <c r="L12" s="27"/>
      <c r="M12" s="27"/>
      <c r="N12" s="27"/>
      <c r="O12" s="27">
        <f t="shared" si="1"/>
        <v>0</v>
      </c>
      <c r="P12" s="27">
        <f t="shared" si="2"/>
        <v>0</v>
      </c>
      <c r="Q12" s="113" t="str">
        <f t="shared" si="3"/>
        <v/>
      </c>
      <c r="R12" s="29"/>
    </row>
    <row r="13" ht="15.9" customHeight="1" spans="1:18">
      <c r="A13" s="44"/>
      <c r="B13" s="45"/>
      <c r="C13" s="45"/>
      <c r="D13" s="80"/>
      <c r="E13" s="28"/>
      <c r="F13" s="46"/>
      <c r="G13" s="46"/>
      <c r="H13" s="27"/>
      <c r="I13" s="27"/>
      <c r="J13" s="27"/>
      <c r="K13" s="27">
        <f t="shared" si="0"/>
        <v>0</v>
      </c>
      <c r="L13" s="27"/>
      <c r="M13" s="27"/>
      <c r="N13" s="27"/>
      <c r="O13" s="27">
        <f t="shared" si="1"/>
        <v>0</v>
      </c>
      <c r="P13" s="27">
        <f t="shared" si="2"/>
        <v>0</v>
      </c>
      <c r="Q13" s="113" t="str">
        <f t="shared" si="3"/>
        <v/>
      </c>
      <c r="R13" s="29"/>
    </row>
    <row r="14" ht="15.9" customHeight="1" spans="1:18">
      <c r="A14" s="44"/>
      <c r="B14" s="45"/>
      <c r="C14" s="45"/>
      <c r="D14" s="80"/>
      <c r="E14" s="28"/>
      <c r="F14" s="46"/>
      <c r="G14" s="46"/>
      <c r="H14" s="27"/>
      <c r="I14" s="27"/>
      <c r="J14" s="27"/>
      <c r="K14" s="27">
        <f t="shared" si="0"/>
        <v>0</v>
      </c>
      <c r="L14" s="27"/>
      <c r="M14" s="27"/>
      <c r="N14" s="27"/>
      <c r="O14" s="27">
        <f t="shared" si="1"/>
        <v>0</v>
      </c>
      <c r="P14" s="27">
        <f t="shared" si="2"/>
        <v>0</v>
      </c>
      <c r="Q14" s="113" t="str">
        <f t="shared" si="3"/>
        <v/>
      </c>
      <c r="R14" s="29"/>
    </row>
    <row r="15" ht="15.9" customHeight="1" spans="1:18">
      <c r="A15" s="44"/>
      <c r="B15" s="45"/>
      <c r="C15" s="45"/>
      <c r="D15" s="80"/>
      <c r="E15" s="28"/>
      <c r="F15" s="46"/>
      <c r="G15" s="46"/>
      <c r="H15" s="27"/>
      <c r="I15" s="27"/>
      <c r="J15" s="27"/>
      <c r="K15" s="27">
        <f t="shared" si="0"/>
        <v>0</v>
      </c>
      <c r="L15" s="27"/>
      <c r="M15" s="27"/>
      <c r="N15" s="27"/>
      <c r="O15" s="27">
        <f t="shared" si="1"/>
        <v>0</v>
      </c>
      <c r="P15" s="27">
        <f t="shared" si="2"/>
        <v>0</v>
      </c>
      <c r="Q15" s="113" t="str">
        <f t="shared" si="3"/>
        <v/>
      </c>
      <c r="R15" s="29"/>
    </row>
    <row r="16" ht="15.9" customHeight="1" spans="1:18">
      <c r="A16" s="44"/>
      <c r="B16" s="45"/>
      <c r="C16" s="45"/>
      <c r="D16" s="80"/>
      <c r="E16" s="28"/>
      <c r="F16" s="46"/>
      <c r="G16" s="46"/>
      <c r="H16" s="27"/>
      <c r="I16" s="27"/>
      <c r="J16" s="27"/>
      <c r="K16" s="27">
        <f t="shared" si="0"/>
        <v>0</v>
      </c>
      <c r="L16" s="27"/>
      <c r="M16" s="27"/>
      <c r="N16" s="27"/>
      <c r="O16" s="27">
        <f t="shared" si="1"/>
        <v>0</v>
      </c>
      <c r="P16" s="27">
        <f t="shared" si="2"/>
        <v>0</v>
      </c>
      <c r="Q16" s="113" t="str">
        <f t="shared" si="3"/>
        <v/>
      </c>
      <c r="R16" s="29"/>
    </row>
    <row r="17" ht="15.9" customHeight="1" spans="1:18">
      <c r="A17" s="44"/>
      <c r="B17" s="45"/>
      <c r="C17" s="45"/>
      <c r="D17" s="80"/>
      <c r="E17" s="28"/>
      <c r="F17" s="46"/>
      <c r="G17" s="46"/>
      <c r="H17" s="27"/>
      <c r="I17" s="27"/>
      <c r="J17" s="27"/>
      <c r="K17" s="27">
        <f t="shared" si="0"/>
        <v>0</v>
      </c>
      <c r="L17" s="27"/>
      <c r="M17" s="27"/>
      <c r="N17" s="27"/>
      <c r="O17" s="27">
        <f t="shared" si="1"/>
        <v>0</v>
      </c>
      <c r="P17" s="27">
        <f t="shared" si="2"/>
        <v>0</v>
      </c>
      <c r="Q17" s="113" t="str">
        <f t="shared" si="3"/>
        <v/>
      </c>
      <c r="R17" s="29"/>
    </row>
    <row r="18" ht="15.9" customHeight="1" spans="1:18">
      <c r="A18" s="44"/>
      <c r="B18" s="45"/>
      <c r="C18" s="45"/>
      <c r="D18" s="80"/>
      <c r="E18" s="28"/>
      <c r="F18" s="46"/>
      <c r="G18" s="46"/>
      <c r="H18" s="27"/>
      <c r="I18" s="27"/>
      <c r="J18" s="27"/>
      <c r="K18" s="27">
        <f t="shared" si="0"/>
        <v>0</v>
      </c>
      <c r="L18" s="27"/>
      <c r="M18" s="27"/>
      <c r="N18" s="27"/>
      <c r="O18" s="27">
        <f t="shared" si="1"/>
        <v>0</v>
      </c>
      <c r="P18" s="27">
        <f t="shared" si="2"/>
        <v>0</v>
      </c>
      <c r="Q18" s="113" t="str">
        <f t="shared" si="3"/>
        <v/>
      </c>
      <c r="R18" s="29"/>
    </row>
    <row r="19" ht="15.9" customHeight="1" spans="1:18">
      <c r="A19" s="44"/>
      <c r="B19" s="45"/>
      <c r="C19" s="45"/>
      <c r="D19" s="80"/>
      <c r="E19" s="28"/>
      <c r="F19" s="46"/>
      <c r="G19" s="46"/>
      <c r="H19" s="27"/>
      <c r="I19" s="27"/>
      <c r="J19" s="27"/>
      <c r="K19" s="27">
        <f t="shared" si="0"/>
        <v>0</v>
      </c>
      <c r="L19" s="27"/>
      <c r="M19" s="27"/>
      <c r="N19" s="27"/>
      <c r="O19" s="27">
        <f t="shared" si="1"/>
        <v>0</v>
      </c>
      <c r="P19" s="27">
        <f t="shared" si="2"/>
        <v>0</v>
      </c>
      <c r="Q19" s="113" t="str">
        <f t="shared" si="3"/>
        <v/>
      </c>
      <c r="R19" s="29"/>
    </row>
    <row r="20" ht="15.9" customHeight="1" spans="1:18">
      <c r="A20" s="44"/>
      <c r="B20" s="45"/>
      <c r="C20" s="45"/>
      <c r="D20" s="80"/>
      <c r="E20" s="28"/>
      <c r="F20" s="46"/>
      <c r="G20" s="46"/>
      <c r="H20" s="27"/>
      <c r="I20" s="27"/>
      <c r="J20" s="27"/>
      <c r="K20" s="27">
        <f t="shared" si="0"/>
        <v>0</v>
      </c>
      <c r="L20" s="27"/>
      <c r="M20" s="27"/>
      <c r="N20" s="27"/>
      <c r="O20" s="27">
        <f t="shared" si="1"/>
        <v>0</v>
      </c>
      <c r="P20" s="27">
        <f t="shared" si="2"/>
        <v>0</v>
      </c>
      <c r="Q20" s="113" t="str">
        <f t="shared" si="3"/>
        <v/>
      </c>
      <c r="R20" s="29"/>
    </row>
    <row r="21" ht="15.9" customHeight="1" spans="1:18">
      <c r="A21" s="44"/>
      <c r="B21" s="45"/>
      <c r="C21" s="45"/>
      <c r="D21" s="80"/>
      <c r="E21" s="28"/>
      <c r="F21" s="46"/>
      <c r="G21" s="46"/>
      <c r="H21" s="27"/>
      <c r="I21" s="27"/>
      <c r="J21" s="27"/>
      <c r="K21" s="27">
        <f t="shared" si="0"/>
        <v>0</v>
      </c>
      <c r="L21" s="27"/>
      <c r="M21" s="27"/>
      <c r="N21" s="27"/>
      <c r="O21" s="27">
        <f t="shared" si="1"/>
        <v>0</v>
      </c>
      <c r="P21" s="27">
        <f t="shared" si="2"/>
        <v>0</v>
      </c>
      <c r="Q21" s="113" t="str">
        <f t="shared" si="3"/>
        <v/>
      </c>
      <c r="R21" s="29"/>
    </row>
    <row r="22" ht="15.9" customHeight="1" spans="1:18">
      <c r="A22" s="44"/>
      <c r="B22" s="45"/>
      <c r="C22" s="45"/>
      <c r="D22" s="80"/>
      <c r="E22" s="28"/>
      <c r="F22" s="46"/>
      <c r="G22" s="46"/>
      <c r="H22" s="27"/>
      <c r="I22" s="27"/>
      <c r="J22" s="27"/>
      <c r="K22" s="27">
        <f t="shared" si="0"/>
        <v>0</v>
      </c>
      <c r="L22" s="27"/>
      <c r="M22" s="27"/>
      <c r="N22" s="27"/>
      <c r="O22" s="27">
        <f t="shared" si="1"/>
        <v>0</v>
      </c>
      <c r="P22" s="27">
        <f t="shared" si="2"/>
        <v>0</v>
      </c>
      <c r="Q22" s="113" t="str">
        <f t="shared" si="3"/>
        <v/>
      </c>
      <c r="R22" s="29"/>
    </row>
    <row r="23" ht="15.9" customHeight="1" spans="1:18">
      <c r="A23" s="44"/>
      <c r="B23" s="45"/>
      <c r="C23" s="45"/>
      <c r="D23" s="80"/>
      <c r="E23" s="28"/>
      <c r="F23" s="46"/>
      <c r="G23" s="46"/>
      <c r="H23" s="27"/>
      <c r="I23" s="27"/>
      <c r="J23" s="27"/>
      <c r="K23" s="27">
        <f t="shared" si="0"/>
        <v>0</v>
      </c>
      <c r="L23" s="27"/>
      <c r="M23" s="27"/>
      <c r="N23" s="27"/>
      <c r="O23" s="27">
        <f t="shared" si="1"/>
        <v>0</v>
      </c>
      <c r="P23" s="27">
        <f t="shared" si="2"/>
        <v>0</v>
      </c>
      <c r="Q23" s="113" t="str">
        <f t="shared" si="3"/>
        <v/>
      </c>
      <c r="R23" s="29"/>
    </row>
    <row r="24" ht="15.9" customHeight="1" spans="1:18">
      <c r="A24" s="44"/>
      <c r="B24" s="45"/>
      <c r="C24" s="45"/>
      <c r="D24" s="80"/>
      <c r="E24" s="28"/>
      <c r="F24" s="46"/>
      <c r="G24" s="46"/>
      <c r="H24" s="27"/>
      <c r="I24" s="27"/>
      <c r="J24" s="27"/>
      <c r="K24" s="27">
        <f t="shared" si="0"/>
        <v>0</v>
      </c>
      <c r="L24" s="27"/>
      <c r="M24" s="27"/>
      <c r="N24" s="27"/>
      <c r="O24" s="27">
        <f t="shared" si="1"/>
        <v>0</v>
      </c>
      <c r="P24" s="27">
        <f t="shared" si="2"/>
        <v>0</v>
      </c>
      <c r="Q24" s="113" t="str">
        <f t="shared" si="3"/>
        <v/>
      </c>
      <c r="R24" s="29"/>
    </row>
    <row r="25" ht="15.9" customHeight="1" spans="1:18">
      <c r="A25" s="44"/>
      <c r="B25" s="45"/>
      <c r="C25" s="45"/>
      <c r="D25" s="80"/>
      <c r="E25" s="28"/>
      <c r="F25" s="46"/>
      <c r="G25" s="46"/>
      <c r="H25" s="27"/>
      <c r="I25" s="27"/>
      <c r="J25" s="27"/>
      <c r="K25" s="27">
        <f t="shared" si="0"/>
        <v>0</v>
      </c>
      <c r="L25" s="27"/>
      <c r="M25" s="27"/>
      <c r="N25" s="27"/>
      <c r="O25" s="27">
        <f t="shared" si="1"/>
        <v>0</v>
      </c>
      <c r="P25" s="27">
        <f t="shared" si="2"/>
        <v>0</v>
      </c>
      <c r="Q25" s="113" t="str">
        <f t="shared" si="3"/>
        <v/>
      </c>
      <c r="R25" s="29"/>
    </row>
    <row r="26" ht="15.9" customHeight="1" spans="1:18">
      <c r="A26" s="44"/>
      <c r="B26" s="45"/>
      <c r="C26" s="45"/>
      <c r="D26" s="80"/>
      <c r="E26" s="28"/>
      <c r="F26" s="46"/>
      <c r="G26" s="46"/>
      <c r="H26" s="27"/>
      <c r="I26" s="27"/>
      <c r="J26" s="27"/>
      <c r="K26" s="27">
        <f t="shared" si="0"/>
        <v>0</v>
      </c>
      <c r="L26" s="27"/>
      <c r="M26" s="27"/>
      <c r="N26" s="27"/>
      <c r="O26" s="27">
        <f t="shared" si="1"/>
        <v>0</v>
      </c>
      <c r="P26" s="27">
        <f t="shared" si="2"/>
        <v>0</v>
      </c>
      <c r="Q26" s="113" t="str">
        <f t="shared" si="3"/>
        <v/>
      </c>
      <c r="R26" s="29"/>
    </row>
    <row r="27" ht="15.9" customHeight="1" spans="1:18">
      <c r="A27" s="44"/>
      <c r="B27" s="45"/>
      <c r="C27" s="45"/>
      <c r="D27" s="80"/>
      <c r="E27" s="28"/>
      <c r="F27" s="46"/>
      <c r="G27" s="46"/>
      <c r="H27" s="27"/>
      <c r="I27" s="27"/>
      <c r="J27" s="27"/>
      <c r="K27" s="27">
        <f t="shared" si="0"/>
        <v>0</v>
      </c>
      <c r="L27" s="27"/>
      <c r="M27" s="27"/>
      <c r="N27" s="27"/>
      <c r="O27" s="27">
        <f t="shared" si="1"/>
        <v>0</v>
      </c>
      <c r="P27" s="27">
        <f t="shared" si="2"/>
        <v>0</v>
      </c>
      <c r="Q27" s="113" t="str">
        <f t="shared" si="3"/>
        <v/>
      </c>
      <c r="R27" s="29"/>
    </row>
    <row r="28" ht="15.9" customHeight="1" spans="1:18">
      <c r="A28" s="44"/>
      <c r="B28" s="45"/>
      <c r="C28" s="45"/>
      <c r="D28" s="80"/>
      <c r="E28" s="28"/>
      <c r="F28" s="46"/>
      <c r="G28" s="46"/>
      <c r="H28" s="27"/>
      <c r="I28" s="27"/>
      <c r="J28" s="27"/>
      <c r="K28" s="27">
        <f t="shared" si="0"/>
        <v>0</v>
      </c>
      <c r="L28" s="27"/>
      <c r="M28" s="27"/>
      <c r="N28" s="27"/>
      <c r="O28" s="27">
        <f t="shared" si="1"/>
        <v>0</v>
      </c>
      <c r="P28" s="27">
        <f t="shared" si="2"/>
        <v>0</v>
      </c>
      <c r="Q28" s="113" t="str">
        <f t="shared" si="3"/>
        <v/>
      </c>
      <c r="R28" s="29"/>
    </row>
    <row r="29" ht="15.9" customHeight="1" spans="1:18">
      <c r="A29" s="44"/>
      <c r="B29" s="45"/>
      <c r="C29" s="45"/>
      <c r="D29" s="80"/>
      <c r="E29" s="28"/>
      <c r="F29" s="46"/>
      <c r="G29" s="46"/>
      <c r="H29" s="27"/>
      <c r="I29" s="27"/>
      <c r="J29" s="27"/>
      <c r="K29" s="27">
        <f t="shared" si="0"/>
        <v>0</v>
      </c>
      <c r="L29" s="27"/>
      <c r="M29" s="27"/>
      <c r="N29" s="27"/>
      <c r="O29" s="27">
        <f t="shared" si="1"/>
        <v>0</v>
      </c>
      <c r="P29" s="27">
        <f t="shared" si="2"/>
        <v>0</v>
      </c>
      <c r="Q29" s="113" t="str">
        <f t="shared" si="3"/>
        <v/>
      </c>
      <c r="R29" s="29"/>
    </row>
    <row r="30" ht="15.9" customHeight="1" spans="1:18">
      <c r="A30" s="44"/>
      <c r="B30" s="45"/>
      <c r="C30" s="45"/>
      <c r="D30" s="80"/>
      <c r="E30" s="28"/>
      <c r="F30" s="46"/>
      <c r="G30" s="46"/>
      <c r="H30" s="27"/>
      <c r="I30" s="27"/>
      <c r="J30" s="27"/>
      <c r="K30" s="27">
        <f t="shared" si="0"/>
        <v>0</v>
      </c>
      <c r="L30" s="27"/>
      <c r="M30" s="27"/>
      <c r="N30" s="27"/>
      <c r="O30" s="27">
        <f t="shared" si="1"/>
        <v>0</v>
      </c>
      <c r="P30" s="27">
        <f t="shared" si="2"/>
        <v>0</v>
      </c>
      <c r="Q30" s="113" t="str">
        <f t="shared" si="3"/>
        <v/>
      </c>
      <c r="R30" s="29"/>
    </row>
    <row r="31" ht="15.9" customHeight="1" spans="1:18">
      <c r="A31" s="44"/>
      <c r="B31" s="45"/>
      <c r="C31" s="45"/>
      <c r="D31" s="80"/>
      <c r="E31" s="28"/>
      <c r="F31" s="46"/>
      <c r="G31" s="46"/>
      <c r="H31" s="27"/>
      <c r="I31" s="27"/>
      <c r="J31" s="27"/>
      <c r="K31" s="27">
        <f t="shared" si="0"/>
        <v>0</v>
      </c>
      <c r="L31" s="27"/>
      <c r="M31" s="27"/>
      <c r="N31" s="27"/>
      <c r="O31" s="27">
        <f t="shared" si="1"/>
        <v>0</v>
      </c>
      <c r="P31" s="27">
        <f t="shared" si="2"/>
        <v>0</v>
      </c>
      <c r="Q31" s="113" t="str">
        <f t="shared" si="3"/>
        <v/>
      </c>
      <c r="R31" s="29"/>
    </row>
    <row r="32" ht="15.9" customHeight="1" spans="1:18">
      <c r="A32" s="44"/>
      <c r="B32" s="45"/>
      <c r="C32" s="45"/>
      <c r="D32" s="80"/>
      <c r="E32" s="28"/>
      <c r="F32" s="46"/>
      <c r="G32" s="46"/>
      <c r="H32" s="27"/>
      <c r="I32" s="27"/>
      <c r="J32" s="27"/>
      <c r="K32" s="27">
        <f t="shared" si="0"/>
        <v>0</v>
      </c>
      <c r="L32" s="27"/>
      <c r="M32" s="27"/>
      <c r="N32" s="27"/>
      <c r="O32" s="27">
        <f t="shared" si="1"/>
        <v>0</v>
      </c>
      <c r="P32" s="27">
        <f t="shared" si="2"/>
        <v>0</v>
      </c>
      <c r="Q32" s="113" t="str">
        <f t="shared" si="3"/>
        <v/>
      </c>
      <c r="R32" s="29"/>
    </row>
    <row r="33" ht="15.9" customHeight="1" spans="1:18">
      <c r="A33" s="44"/>
      <c r="B33" s="45"/>
      <c r="C33" s="45"/>
      <c r="D33" s="80"/>
      <c r="E33" s="28"/>
      <c r="F33" s="46"/>
      <c r="G33" s="46"/>
      <c r="H33" s="27"/>
      <c r="I33" s="27"/>
      <c r="J33" s="27"/>
      <c r="K33" s="27">
        <f t="shared" si="0"/>
        <v>0</v>
      </c>
      <c r="L33" s="27"/>
      <c r="M33" s="27"/>
      <c r="N33" s="27"/>
      <c r="O33" s="27">
        <f t="shared" si="1"/>
        <v>0</v>
      </c>
      <c r="P33" s="27">
        <f t="shared" si="2"/>
        <v>0</v>
      </c>
      <c r="Q33" s="113" t="str">
        <f t="shared" si="3"/>
        <v/>
      </c>
      <c r="R33" s="29"/>
    </row>
    <row r="34" ht="15.9" customHeight="1" spans="1:18">
      <c r="A34" s="86" t="s">
        <v>471</v>
      </c>
      <c r="B34" s="147"/>
      <c r="C34" s="118"/>
      <c r="D34" s="148">
        <f t="shared" ref="D34" si="4">SUM(D7:D33)</f>
        <v>0</v>
      </c>
      <c r="E34" s="80"/>
      <c r="F34" s="46" t="s">
        <v>461</v>
      </c>
      <c r="G34" s="46"/>
      <c r="H34" s="51">
        <f t="shared" ref="H34:P34" si="5">SUM(H7:H33)</f>
        <v>0</v>
      </c>
      <c r="I34" s="51">
        <f t="shared" si="5"/>
        <v>0</v>
      </c>
      <c r="J34" s="51">
        <f t="shared" si="5"/>
        <v>0</v>
      </c>
      <c r="K34" s="51">
        <f t="shared" si="5"/>
        <v>0</v>
      </c>
      <c r="L34" s="51">
        <f t="shared" si="5"/>
        <v>0</v>
      </c>
      <c r="M34" s="51">
        <f t="shared" si="5"/>
        <v>0</v>
      </c>
      <c r="N34" s="51">
        <f t="shared" si="5"/>
        <v>0</v>
      </c>
      <c r="O34" s="51">
        <f t="shared" si="5"/>
        <v>0</v>
      </c>
      <c r="P34" s="51">
        <f t="shared" si="5"/>
        <v>0</v>
      </c>
      <c r="Q34" s="113" t="str">
        <f t="shared" si="3"/>
        <v/>
      </c>
      <c r="R34" s="29"/>
    </row>
    <row r="35" ht="15.9" customHeight="1" spans="1:18">
      <c r="A35" s="86" t="s">
        <v>1103</v>
      </c>
      <c r="B35" s="147"/>
      <c r="C35" s="118"/>
      <c r="D35" s="148"/>
      <c r="E35" s="80"/>
      <c r="F35" s="46" t="s">
        <v>461</v>
      </c>
      <c r="G35" s="46"/>
      <c r="H35" s="51"/>
      <c r="I35" s="51"/>
      <c r="J35" s="51"/>
      <c r="K35" s="51"/>
      <c r="L35" s="51"/>
      <c r="M35" s="51"/>
      <c r="N35" s="51"/>
      <c r="O35" s="51"/>
      <c r="P35" s="51">
        <f>O35-K35</f>
        <v>0</v>
      </c>
      <c r="Q35" s="113" t="str">
        <f t="shared" si="3"/>
        <v/>
      </c>
      <c r="R35" s="29"/>
    </row>
    <row r="36" ht="15.9" customHeight="1" spans="1:18">
      <c r="A36" s="86" t="s">
        <v>534</v>
      </c>
      <c r="B36" s="147"/>
      <c r="C36" s="118"/>
      <c r="D36" s="148">
        <f>D34</f>
        <v>0</v>
      </c>
      <c r="E36" s="80"/>
      <c r="F36" s="46" t="s">
        <v>461</v>
      </c>
      <c r="G36" s="46"/>
      <c r="H36" s="51">
        <f t="shared" ref="H36:P36" si="6">H34-H35</f>
        <v>0</v>
      </c>
      <c r="I36" s="51">
        <f t="shared" si="6"/>
        <v>0</v>
      </c>
      <c r="J36" s="51">
        <f t="shared" si="6"/>
        <v>0</v>
      </c>
      <c r="K36" s="51">
        <f t="shared" si="6"/>
        <v>0</v>
      </c>
      <c r="L36" s="51">
        <f t="shared" si="6"/>
        <v>0</v>
      </c>
      <c r="M36" s="51">
        <f t="shared" si="6"/>
        <v>0</v>
      </c>
      <c r="N36" s="51">
        <f t="shared" si="6"/>
        <v>0</v>
      </c>
      <c r="O36" s="51">
        <f t="shared" si="6"/>
        <v>0</v>
      </c>
      <c r="P36" s="51">
        <f t="shared" si="6"/>
        <v>0</v>
      </c>
      <c r="Q36" s="113" t="str">
        <f t="shared" si="3"/>
        <v/>
      </c>
      <c r="R36" s="29"/>
    </row>
    <row r="37" s="13" customFormat="1" ht="15.9" customHeight="1" spans="1:11">
      <c r="A37" s="34" t="str">
        <f>CONCATENATE("被评估单位填表人：",基本情况!$D$9)</f>
        <v>被评估单位填表人：</v>
      </c>
      <c r="B37" s="35"/>
      <c r="C37" s="35"/>
      <c r="D37" s="35"/>
      <c r="F37" s="65"/>
      <c r="G37" s="48"/>
      <c r="H37" s="48"/>
      <c r="I37" s="48"/>
      <c r="J37" s="48"/>
      <c r="K37" s="13" t="str">
        <f>CONCATENATE("资产评估专业人员：",基本情况!$B$12)</f>
        <v>资产评估专业人员：陈海真、覃忠耿</v>
      </c>
    </row>
    <row r="38" s="13" customFormat="1" ht="15.9" customHeight="1" spans="1:1">
      <c r="A38" s="37" t="str">
        <f>基本情况!$A$7&amp;基本情况!$B$7</f>
        <v>填表日期：2024年9月13日</v>
      </c>
    </row>
  </sheetData>
  <mergeCells count="17">
    <mergeCell ref="A1:R1"/>
    <mergeCell ref="A2:R2"/>
    <mergeCell ref="H5:K5"/>
    <mergeCell ref="L5:O5"/>
    <mergeCell ref="A34:C34"/>
    <mergeCell ref="A35:C35"/>
    <mergeCell ref="A36:C36"/>
    <mergeCell ref="A5:A6"/>
    <mergeCell ref="B5:B6"/>
    <mergeCell ref="C5:C6"/>
    <mergeCell ref="D5:D6"/>
    <mergeCell ref="E5:E6"/>
    <mergeCell ref="F5:F6"/>
    <mergeCell ref="G5:G6"/>
    <mergeCell ref="P5:P6"/>
    <mergeCell ref="Q5:Q6"/>
    <mergeCell ref="R5:R6"/>
  </mergeCells>
  <printOptions horizontalCentered="1"/>
  <pageMargins left="0.590551181102362" right="0.590551181102362" top="0.866141732283464" bottom="0.47244094488189" header="1.22047244094488" footer="0.196850393700787"/>
  <pageSetup paperSize="9" scale="82"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12.5833333333333" style="14" customWidth="1"/>
    <col min="3" max="3" width="8.66666666666667" style="14" customWidth="1"/>
    <col min="4" max="4" width="10.6666666666667" style="14" customWidth="1"/>
    <col min="5" max="5" width="4.58333333333333" style="14" customWidth="1"/>
    <col min="6" max="7" width="8.58333333333333" style="14" customWidth="1"/>
    <col min="8" max="8" width="12.5833333333333" style="14" customWidth="1"/>
    <col min="9" max="10" width="8.58333333333333" style="14" customWidth="1"/>
    <col min="11" max="11" width="12.5833333333333" style="14" customWidth="1"/>
    <col min="12" max="12" width="10.5833333333333" style="14" customWidth="1"/>
    <col min="13" max="13" width="7.58333333333333" style="14" customWidth="1"/>
    <col min="14" max="14" width="8.58333333333333" style="14" customWidth="1"/>
    <col min="15" max="16384" width="9" style="14"/>
  </cols>
  <sheetData>
    <row r="1" s="11" customFormat="1" ht="30" customHeight="1" spans="1:14">
      <c r="A1" s="15" t="s">
        <v>1104</v>
      </c>
      <c r="B1" s="15"/>
      <c r="C1" s="15"/>
      <c r="D1" s="15"/>
      <c r="E1" s="15"/>
      <c r="F1" s="15"/>
      <c r="G1" s="15"/>
      <c r="H1" s="15"/>
      <c r="I1" s="15"/>
      <c r="J1" s="15"/>
      <c r="K1" s="15"/>
      <c r="L1" s="15"/>
      <c r="M1" s="15"/>
      <c r="N1" s="15"/>
    </row>
    <row r="2" ht="14.5" customHeight="1" spans="1:14">
      <c r="A2" s="16" t="str">
        <f>基本情况!A4&amp;基本情况!B4</f>
        <v>评估基准日：2024年9月13日</v>
      </c>
      <c r="B2" s="16"/>
      <c r="C2" s="16"/>
      <c r="D2" s="16"/>
      <c r="E2" s="16"/>
      <c r="F2" s="16"/>
      <c r="G2" s="16"/>
      <c r="H2" s="16"/>
      <c r="I2" s="40"/>
      <c r="J2" s="40"/>
      <c r="K2" s="40"/>
      <c r="L2" s="40"/>
      <c r="M2" s="40"/>
      <c r="N2" s="40"/>
    </row>
    <row r="3" customHeight="1" spans="1:14">
      <c r="A3" s="16"/>
      <c r="B3" s="16"/>
      <c r="C3" s="16"/>
      <c r="D3" s="16"/>
      <c r="E3" s="16"/>
      <c r="F3" s="16"/>
      <c r="G3" s="16"/>
      <c r="H3" s="16"/>
      <c r="I3" s="40"/>
      <c r="J3" s="40"/>
      <c r="K3" s="40"/>
      <c r="L3" s="40"/>
      <c r="M3" s="41" t="s">
        <v>1105</v>
      </c>
      <c r="N3" s="41"/>
    </row>
    <row r="4" customHeight="1" spans="1:14">
      <c r="A4" s="18" t="str">
        <f>基本情况!A6&amp;基本情况!B6</f>
        <v>被评估单位：海南省农垦五指山茶业集团股份有限公司定安农产品加工厂</v>
      </c>
      <c r="B4" s="18"/>
      <c r="C4" s="18"/>
      <c r="D4" s="18"/>
      <c r="E4" s="18"/>
      <c r="F4" s="18"/>
      <c r="N4" s="42" t="s">
        <v>377</v>
      </c>
    </row>
    <row r="5" s="21" customFormat="1" ht="15" customHeight="1" spans="1:14">
      <c r="A5" s="28" t="s">
        <v>378</v>
      </c>
      <c r="B5" s="28" t="s">
        <v>603</v>
      </c>
      <c r="C5" s="28" t="s">
        <v>604</v>
      </c>
      <c r="D5" s="28" t="s">
        <v>1106</v>
      </c>
      <c r="E5" s="101" t="s">
        <v>1107</v>
      </c>
      <c r="F5" s="101" t="s">
        <v>380</v>
      </c>
      <c r="G5" s="101"/>
      <c r="H5" s="101"/>
      <c r="I5" s="141" t="s">
        <v>625</v>
      </c>
      <c r="J5" s="31" t="s">
        <v>381</v>
      </c>
      <c r="K5" s="32"/>
      <c r="L5" s="142" t="s">
        <v>382</v>
      </c>
      <c r="M5" s="101" t="s">
        <v>383</v>
      </c>
      <c r="N5" s="101" t="s">
        <v>464</v>
      </c>
    </row>
    <row r="6" s="21" customFormat="1" ht="15" customHeight="1" spans="1:14">
      <c r="A6" s="28"/>
      <c r="B6" s="28"/>
      <c r="C6" s="28"/>
      <c r="D6" s="28"/>
      <c r="E6" s="28"/>
      <c r="F6" s="28" t="s">
        <v>607</v>
      </c>
      <c r="G6" s="28" t="s">
        <v>608</v>
      </c>
      <c r="H6" s="28" t="s">
        <v>609</v>
      </c>
      <c r="I6" s="143"/>
      <c r="J6" s="28" t="s">
        <v>608</v>
      </c>
      <c r="K6" s="28" t="s">
        <v>609</v>
      </c>
      <c r="L6" s="144"/>
      <c r="M6" s="28"/>
      <c r="N6" s="28"/>
    </row>
    <row r="7" ht="15.9" customHeight="1" spans="1:14">
      <c r="A7" s="44">
        <v>1</v>
      </c>
      <c r="B7" s="45"/>
      <c r="C7" s="45"/>
      <c r="D7" s="45"/>
      <c r="E7" s="28"/>
      <c r="F7" s="80"/>
      <c r="G7" s="80" t="e">
        <f>ROUND(H7/F7,2)</f>
        <v>#DIV/0!</v>
      </c>
      <c r="H7" s="27"/>
      <c r="I7" s="80"/>
      <c r="J7" s="80"/>
      <c r="K7" s="27">
        <f>ROUND(I7*J7,-1)</f>
        <v>0</v>
      </c>
      <c r="L7" s="27">
        <f>K7-H7</f>
        <v>0</v>
      </c>
      <c r="M7" s="113" t="str">
        <f>IF(OR(H7=0,H7=""),"",ROUND((L7)/H7*100,2))</f>
        <v/>
      </c>
      <c r="N7" s="29"/>
    </row>
    <row r="8" ht="15.9" customHeight="1" spans="1:14">
      <c r="A8" s="44"/>
      <c r="B8" s="45"/>
      <c r="C8" s="45"/>
      <c r="D8" s="45"/>
      <c r="E8" s="28"/>
      <c r="F8" s="80"/>
      <c r="G8" s="80"/>
      <c r="H8" s="27"/>
      <c r="I8" s="80"/>
      <c r="J8" s="80"/>
      <c r="K8" s="27"/>
      <c r="L8" s="27">
        <f t="shared" ref="L8:L27" si="0">K8-H8</f>
        <v>0</v>
      </c>
      <c r="M8" s="113" t="str">
        <f t="shared" ref="M8:M30" si="1">IF(OR(H8=0,H8=""),"",ROUND((L8)/H8*100,2))</f>
        <v/>
      </c>
      <c r="N8" s="29"/>
    </row>
    <row r="9" ht="15.9" customHeight="1" spans="1:14">
      <c r="A9" s="44"/>
      <c r="B9" s="45"/>
      <c r="C9" s="45"/>
      <c r="D9" s="45"/>
      <c r="E9" s="28"/>
      <c r="F9" s="80"/>
      <c r="G9" s="80"/>
      <c r="H9" s="27"/>
      <c r="I9" s="80"/>
      <c r="J9" s="80"/>
      <c r="K9" s="27"/>
      <c r="L9" s="27">
        <f t="shared" si="0"/>
        <v>0</v>
      </c>
      <c r="M9" s="113" t="str">
        <f t="shared" si="1"/>
        <v/>
      </c>
      <c r="N9" s="29"/>
    </row>
    <row r="10" ht="15.9" customHeight="1" spans="1:14">
      <c r="A10" s="44"/>
      <c r="B10" s="45"/>
      <c r="C10" s="45"/>
      <c r="D10" s="45"/>
      <c r="E10" s="28"/>
      <c r="F10" s="80"/>
      <c r="G10" s="80"/>
      <c r="H10" s="27"/>
      <c r="I10" s="80"/>
      <c r="J10" s="80"/>
      <c r="K10" s="27"/>
      <c r="L10" s="27">
        <f t="shared" si="0"/>
        <v>0</v>
      </c>
      <c r="M10" s="113" t="str">
        <f t="shared" si="1"/>
        <v/>
      </c>
      <c r="N10" s="29"/>
    </row>
    <row r="11" ht="15.9" customHeight="1" spans="1:14">
      <c r="A11" s="44"/>
      <c r="B11" s="45"/>
      <c r="C11" s="45"/>
      <c r="D11" s="45"/>
      <c r="E11" s="28"/>
      <c r="F11" s="80"/>
      <c r="G11" s="80"/>
      <c r="H11" s="27"/>
      <c r="I11" s="80"/>
      <c r="J11" s="80"/>
      <c r="K11" s="27"/>
      <c r="L11" s="27">
        <f t="shared" si="0"/>
        <v>0</v>
      </c>
      <c r="M11" s="113" t="str">
        <f t="shared" si="1"/>
        <v/>
      </c>
      <c r="N11" s="29"/>
    </row>
    <row r="12" ht="15.9" customHeight="1" spans="1:14">
      <c r="A12" s="44"/>
      <c r="B12" s="45"/>
      <c r="C12" s="45"/>
      <c r="D12" s="45"/>
      <c r="E12" s="28"/>
      <c r="F12" s="80"/>
      <c r="G12" s="80"/>
      <c r="H12" s="27"/>
      <c r="I12" s="80"/>
      <c r="J12" s="80"/>
      <c r="K12" s="27"/>
      <c r="L12" s="27">
        <f t="shared" si="0"/>
        <v>0</v>
      </c>
      <c r="M12" s="113" t="str">
        <f t="shared" si="1"/>
        <v/>
      </c>
      <c r="N12" s="29"/>
    </row>
    <row r="13" ht="15.9" customHeight="1" spans="1:14">
      <c r="A13" s="44"/>
      <c r="B13" s="45"/>
      <c r="C13" s="45"/>
      <c r="D13" s="45"/>
      <c r="E13" s="28"/>
      <c r="F13" s="80"/>
      <c r="G13" s="80"/>
      <c r="H13" s="27"/>
      <c r="I13" s="80"/>
      <c r="J13" s="80"/>
      <c r="K13" s="27"/>
      <c r="L13" s="27">
        <f t="shared" si="0"/>
        <v>0</v>
      </c>
      <c r="M13" s="113" t="str">
        <f t="shared" si="1"/>
        <v/>
      </c>
      <c r="N13" s="29"/>
    </row>
    <row r="14" ht="15.9" customHeight="1" spans="1:14">
      <c r="A14" s="44"/>
      <c r="B14" s="45"/>
      <c r="C14" s="45"/>
      <c r="D14" s="45"/>
      <c r="E14" s="28"/>
      <c r="F14" s="80"/>
      <c r="G14" s="80"/>
      <c r="H14" s="27"/>
      <c r="I14" s="80"/>
      <c r="J14" s="80"/>
      <c r="K14" s="27"/>
      <c r="L14" s="27">
        <f t="shared" si="0"/>
        <v>0</v>
      </c>
      <c r="M14" s="113" t="str">
        <f t="shared" si="1"/>
        <v/>
      </c>
      <c r="N14" s="29"/>
    </row>
    <row r="15" ht="15.9" customHeight="1" spans="1:14">
      <c r="A15" s="44"/>
      <c r="B15" s="45"/>
      <c r="C15" s="45"/>
      <c r="D15" s="45"/>
      <c r="E15" s="28"/>
      <c r="F15" s="80"/>
      <c r="G15" s="80"/>
      <c r="H15" s="27"/>
      <c r="I15" s="80"/>
      <c r="J15" s="80"/>
      <c r="K15" s="27"/>
      <c r="L15" s="27">
        <f t="shared" si="0"/>
        <v>0</v>
      </c>
      <c r="M15" s="113" t="str">
        <f t="shared" si="1"/>
        <v/>
      </c>
      <c r="N15" s="29"/>
    </row>
    <row r="16" ht="15.9" customHeight="1" spans="1:14">
      <c r="A16" s="44"/>
      <c r="B16" s="45"/>
      <c r="C16" s="45"/>
      <c r="D16" s="45"/>
      <c r="E16" s="28"/>
      <c r="F16" s="80"/>
      <c r="G16" s="80"/>
      <c r="H16" s="27"/>
      <c r="I16" s="80"/>
      <c r="J16" s="80"/>
      <c r="K16" s="27"/>
      <c r="L16" s="27">
        <f t="shared" si="0"/>
        <v>0</v>
      </c>
      <c r="M16" s="113" t="str">
        <f t="shared" si="1"/>
        <v/>
      </c>
      <c r="N16" s="29"/>
    </row>
    <row r="17" ht="15.9" customHeight="1" spans="1:14">
      <c r="A17" s="44"/>
      <c r="B17" s="45"/>
      <c r="C17" s="45"/>
      <c r="D17" s="45"/>
      <c r="E17" s="28"/>
      <c r="F17" s="80"/>
      <c r="G17" s="80"/>
      <c r="H17" s="27"/>
      <c r="I17" s="80"/>
      <c r="J17" s="80"/>
      <c r="K17" s="27"/>
      <c r="L17" s="27">
        <f t="shared" si="0"/>
        <v>0</v>
      </c>
      <c r="M17" s="113" t="str">
        <f t="shared" si="1"/>
        <v/>
      </c>
      <c r="N17" s="29"/>
    </row>
    <row r="18" ht="15.9" customHeight="1" spans="1:14">
      <c r="A18" s="44"/>
      <c r="B18" s="45"/>
      <c r="C18" s="45"/>
      <c r="D18" s="45"/>
      <c r="E18" s="28"/>
      <c r="F18" s="80"/>
      <c r="G18" s="80"/>
      <c r="H18" s="27"/>
      <c r="I18" s="80"/>
      <c r="J18" s="80"/>
      <c r="K18" s="27"/>
      <c r="L18" s="27">
        <f t="shared" si="0"/>
        <v>0</v>
      </c>
      <c r="M18" s="113" t="str">
        <f t="shared" si="1"/>
        <v/>
      </c>
      <c r="N18" s="29"/>
    </row>
    <row r="19" ht="15.9" customHeight="1" spans="1:14">
      <c r="A19" s="44"/>
      <c r="B19" s="45"/>
      <c r="C19" s="45"/>
      <c r="D19" s="45"/>
      <c r="E19" s="28"/>
      <c r="F19" s="80"/>
      <c r="G19" s="80"/>
      <c r="H19" s="27"/>
      <c r="I19" s="80"/>
      <c r="J19" s="80"/>
      <c r="K19" s="27"/>
      <c r="L19" s="27">
        <f t="shared" si="0"/>
        <v>0</v>
      </c>
      <c r="M19" s="113" t="str">
        <f t="shared" si="1"/>
        <v/>
      </c>
      <c r="N19" s="29"/>
    </row>
    <row r="20" ht="15.9" customHeight="1" spans="1:14">
      <c r="A20" s="44"/>
      <c r="B20" s="45"/>
      <c r="C20" s="45"/>
      <c r="D20" s="45"/>
      <c r="E20" s="28"/>
      <c r="F20" s="80"/>
      <c r="G20" s="80"/>
      <c r="H20" s="27"/>
      <c r="I20" s="80"/>
      <c r="J20" s="80"/>
      <c r="K20" s="27"/>
      <c r="L20" s="27">
        <f t="shared" si="0"/>
        <v>0</v>
      </c>
      <c r="M20" s="113" t="str">
        <f t="shared" si="1"/>
        <v/>
      </c>
      <c r="N20" s="29"/>
    </row>
    <row r="21" ht="15.9" customHeight="1" spans="1:14">
      <c r="A21" s="44"/>
      <c r="B21" s="45"/>
      <c r="C21" s="45"/>
      <c r="D21" s="45"/>
      <c r="E21" s="28"/>
      <c r="F21" s="80"/>
      <c r="G21" s="80"/>
      <c r="H21" s="27"/>
      <c r="I21" s="80"/>
      <c r="J21" s="80"/>
      <c r="K21" s="27"/>
      <c r="L21" s="27">
        <f t="shared" si="0"/>
        <v>0</v>
      </c>
      <c r="M21" s="113" t="str">
        <f t="shared" si="1"/>
        <v/>
      </c>
      <c r="N21" s="29"/>
    </row>
    <row r="22" ht="15.9" customHeight="1" spans="1:14">
      <c r="A22" s="44"/>
      <c r="B22" s="45"/>
      <c r="C22" s="45"/>
      <c r="D22" s="45"/>
      <c r="E22" s="28"/>
      <c r="F22" s="80"/>
      <c r="G22" s="80"/>
      <c r="H22" s="27"/>
      <c r="I22" s="80"/>
      <c r="J22" s="80"/>
      <c r="K22" s="27"/>
      <c r="L22" s="27">
        <f t="shared" si="0"/>
        <v>0</v>
      </c>
      <c r="M22" s="113" t="str">
        <f t="shared" si="1"/>
        <v/>
      </c>
      <c r="N22" s="29"/>
    </row>
    <row r="23" ht="15.9" customHeight="1" spans="1:14">
      <c r="A23" s="44"/>
      <c r="B23" s="45"/>
      <c r="C23" s="45"/>
      <c r="D23" s="45"/>
      <c r="E23" s="28"/>
      <c r="F23" s="80"/>
      <c r="G23" s="80"/>
      <c r="H23" s="27"/>
      <c r="I23" s="80"/>
      <c r="J23" s="80"/>
      <c r="K23" s="27"/>
      <c r="L23" s="27">
        <f t="shared" si="0"/>
        <v>0</v>
      </c>
      <c r="M23" s="113" t="str">
        <f t="shared" si="1"/>
        <v/>
      </c>
      <c r="N23" s="29"/>
    </row>
    <row r="24" ht="15.9" customHeight="1" spans="1:14">
      <c r="A24" s="44"/>
      <c r="B24" s="45"/>
      <c r="C24" s="45"/>
      <c r="D24" s="45"/>
      <c r="E24" s="28"/>
      <c r="F24" s="80"/>
      <c r="G24" s="80"/>
      <c r="H24" s="27"/>
      <c r="I24" s="80"/>
      <c r="J24" s="80"/>
      <c r="K24" s="27"/>
      <c r="L24" s="27">
        <f t="shared" si="0"/>
        <v>0</v>
      </c>
      <c r="M24" s="113" t="str">
        <f t="shared" si="1"/>
        <v/>
      </c>
      <c r="N24" s="29"/>
    </row>
    <row r="25" ht="15.9" customHeight="1" spans="1:14">
      <c r="A25" s="44"/>
      <c r="B25" s="45"/>
      <c r="C25" s="45"/>
      <c r="D25" s="45"/>
      <c r="E25" s="28"/>
      <c r="F25" s="80"/>
      <c r="G25" s="80"/>
      <c r="H25" s="27"/>
      <c r="I25" s="80"/>
      <c r="J25" s="80"/>
      <c r="K25" s="27"/>
      <c r="L25" s="27">
        <f t="shared" si="0"/>
        <v>0</v>
      </c>
      <c r="M25" s="113" t="str">
        <f t="shared" si="1"/>
        <v/>
      </c>
      <c r="N25" s="29"/>
    </row>
    <row r="26" ht="15.9" customHeight="1" spans="1:14">
      <c r="A26" s="44"/>
      <c r="B26" s="45"/>
      <c r="C26" s="45"/>
      <c r="D26" s="45"/>
      <c r="E26" s="28"/>
      <c r="F26" s="80"/>
      <c r="G26" s="80"/>
      <c r="H26" s="27"/>
      <c r="I26" s="80"/>
      <c r="J26" s="80"/>
      <c r="K26" s="27"/>
      <c r="L26" s="27">
        <f t="shared" si="0"/>
        <v>0</v>
      </c>
      <c r="M26" s="113" t="str">
        <f t="shared" si="1"/>
        <v/>
      </c>
      <c r="N26" s="29"/>
    </row>
    <row r="27" ht="15.9" customHeight="1" spans="1:14">
      <c r="A27" s="44"/>
      <c r="B27" s="45"/>
      <c r="C27" s="45"/>
      <c r="D27" s="45"/>
      <c r="E27" s="28"/>
      <c r="F27" s="80"/>
      <c r="G27" s="80"/>
      <c r="H27" s="27"/>
      <c r="I27" s="80"/>
      <c r="J27" s="80"/>
      <c r="K27" s="27"/>
      <c r="L27" s="27">
        <f t="shared" si="0"/>
        <v>0</v>
      </c>
      <c r="M27" s="113" t="str">
        <f t="shared" si="1"/>
        <v/>
      </c>
      <c r="N27" s="29"/>
    </row>
    <row r="28" ht="15.9" customHeight="1" spans="1:14">
      <c r="A28" s="31" t="s">
        <v>471</v>
      </c>
      <c r="B28" s="125"/>
      <c r="C28" s="125"/>
      <c r="D28" s="125"/>
      <c r="E28" s="32"/>
      <c r="F28" s="27"/>
      <c r="G28" s="80"/>
      <c r="H28" s="27">
        <f>SUM(H7:H27)</f>
        <v>0</v>
      </c>
      <c r="I28" s="27"/>
      <c r="J28" s="80"/>
      <c r="K28" s="27">
        <f>SUM(K7:K27)</f>
        <v>0</v>
      </c>
      <c r="L28" s="27">
        <f>SUM(L7:L27)</f>
        <v>0</v>
      </c>
      <c r="M28" s="113" t="str">
        <f t="shared" si="1"/>
        <v/>
      </c>
      <c r="N28" s="29"/>
    </row>
    <row r="29" ht="15.9" customHeight="1" spans="1:14">
      <c r="A29" s="31" t="s">
        <v>1108</v>
      </c>
      <c r="B29" s="125"/>
      <c r="C29" s="125"/>
      <c r="D29" s="125"/>
      <c r="E29" s="32"/>
      <c r="F29" s="27"/>
      <c r="G29" s="80"/>
      <c r="H29" s="27"/>
      <c r="I29" s="27"/>
      <c r="J29" s="80"/>
      <c r="K29" s="27"/>
      <c r="L29" s="27">
        <f>K29-H29</f>
        <v>0</v>
      </c>
      <c r="M29" s="113" t="str">
        <f t="shared" si="1"/>
        <v/>
      </c>
      <c r="N29" s="29"/>
    </row>
    <row r="30" ht="15.9" customHeight="1" spans="1:14">
      <c r="A30" s="31" t="s">
        <v>534</v>
      </c>
      <c r="B30" s="125"/>
      <c r="C30" s="125"/>
      <c r="D30" s="125"/>
      <c r="E30" s="32"/>
      <c r="F30" s="27"/>
      <c r="G30" s="80"/>
      <c r="H30" s="27">
        <f>H28-H29</f>
        <v>0</v>
      </c>
      <c r="I30" s="27"/>
      <c r="J30" s="80"/>
      <c r="K30" s="27">
        <f>K28-K29</f>
        <v>0</v>
      </c>
      <c r="L30" s="27">
        <f>L28-L29</f>
        <v>0</v>
      </c>
      <c r="M30" s="113" t="str">
        <f t="shared" si="1"/>
        <v/>
      </c>
      <c r="N30" s="29"/>
    </row>
    <row r="31" s="13" customFormat="1" ht="15.9" customHeight="1" spans="1:11">
      <c r="A31" s="34" t="str">
        <f>CONCATENATE("被评估单位填表人：",基本情况!$D$9)</f>
        <v>被评估单位填表人：</v>
      </c>
      <c r="B31" s="35"/>
      <c r="C31" s="35"/>
      <c r="D31" s="35"/>
      <c r="E31" s="35"/>
      <c r="G31" s="65"/>
      <c r="H31" s="48"/>
      <c r="I31" s="48"/>
      <c r="J31" s="145" t="str">
        <f>CONCATENATE("资产评估专业人员：",基本情况!$B$12)</f>
        <v>资产评估专业人员：陈海真、覃忠耿</v>
      </c>
      <c r="K31" s="48"/>
    </row>
    <row r="32" s="13" customFormat="1" ht="15.9" customHeight="1" spans="1:1">
      <c r="A32" s="37" t="str">
        <f>基本情况!$A$7&amp;基本情况!$B$7</f>
        <v>填表日期：2024年9月13日</v>
      </c>
    </row>
  </sheetData>
  <mergeCells count="18">
    <mergeCell ref="A1:N1"/>
    <mergeCell ref="A2:N2"/>
    <mergeCell ref="M3:N3"/>
    <mergeCell ref="A4:F4"/>
    <mergeCell ref="F5:H5"/>
    <mergeCell ref="J5:K5"/>
    <mergeCell ref="A28:E28"/>
    <mergeCell ref="A29:E29"/>
    <mergeCell ref="A30:E30"/>
    <mergeCell ref="A5:A6"/>
    <mergeCell ref="B5:B6"/>
    <mergeCell ref="C5:C6"/>
    <mergeCell ref="D5:D6"/>
    <mergeCell ref="E5:E6"/>
    <mergeCell ref="I5:I6"/>
    <mergeCell ref="L5:L6"/>
    <mergeCell ref="M5:M6"/>
    <mergeCell ref="N5:N6"/>
  </mergeCells>
  <printOptions horizontalCentered="1"/>
  <pageMargins left="0.590551181102362" right="0.590551181102362" top="0.866141732283464" bottom="0.47244094488189" header="1.22047244094488" footer="0.196850393700787"/>
  <pageSetup paperSize="9" scale="98"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12.5833333333333" style="14" customWidth="1"/>
    <col min="3" max="4" width="10.6666666666667" style="14" customWidth="1"/>
    <col min="5" max="5" width="4.58333333333333" style="14" customWidth="1"/>
    <col min="6" max="6" width="6.58333333333333" style="14" customWidth="1"/>
    <col min="7" max="7" width="9.16666666666667" style="14" customWidth="1"/>
    <col min="8" max="10" width="10.6666666666667" style="14" customWidth="1"/>
    <col min="11" max="11" width="7" style="14" customWidth="1"/>
    <col min="12" max="12" width="10.6666666666667" style="14" customWidth="1"/>
    <col min="13" max="13" width="6.58333333333333" style="14" customWidth="1"/>
    <col min="14" max="14" width="8.58333333333333" style="14" customWidth="1"/>
    <col min="15" max="16384" width="9" style="14"/>
  </cols>
  <sheetData>
    <row r="1" s="11" customFormat="1" ht="30" customHeight="1" spans="1:14">
      <c r="A1" s="15" t="s">
        <v>1109</v>
      </c>
      <c r="B1" s="15"/>
      <c r="C1" s="15"/>
      <c r="D1" s="15"/>
      <c r="E1" s="15"/>
      <c r="F1" s="15"/>
      <c r="G1" s="15"/>
      <c r="H1" s="15"/>
      <c r="I1" s="15"/>
      <c r="J1" s="15"/>
      <c r="K1" s="15"/>
      <c r="L1" s="15"/>
      <c r="M1" s="15"/>
      <c r="N1" s="15"/>
    </row>
    <row r="2" ht="14.5" customHeight="1" spans="1:14">
      <c r="A2" s="16" t="str">
        <f>基本情况!A4&amp;基本情况!B4</f>
        <v>评估基准日：2024年9月13日</v>
      </c>
      <c r="B2" s="16"/>
      <c r="C2" s="16"/>
      <c r="D2" s="16"/>
      <c r="E2" s="16"/>
      <c r="F2" s="16"/>
      <c r="G2" s="40"/>
      <c r="H2" s="40"/>
      <c r="I2" s="40"/>
      <c r="J2" s="40"/>
      <c r="K2" s="40"/>
      <c r="L2" s="40"/>
      <c r="M2" s="40"/>
      <c r="N2" s="40"/>
    </row>
    <row r="3" customHeight="1" spans="1:14">
      <c r="A3" s="16"/>
      <c r="B3" s="16"/>
      <c r="C3" s="16"/>
      <c r="D3" s="16"/>
      <c r="E3" s="16"/>
      <c r="F3" s="16"/>
      <c r="G3" s="40"/>
      <c r="H3" s="40"/>
      <c r="I3" s="40"/>
      <c r="J3" s="40"/>
      <c r="K3" s="40"/>
      <c r="L3" s="41" t="s">
        <v>1110</v>
      </c>
      <c r="M3" s="41"/>
      <c r="N3" s="41"/>
    </row>
    <row r="4" customHeight="1" spans="1:14">
      <c r="A4" s="94" t="str">
        <f>基本情况!A6&amp;基本情况!B6</f>
        <v>被评估单位：海南省农垦五指山茶业集团股份有限公司定安农产品加工厂</v>
      </c>
      <c r="L4" s="126" t="s">
        <v>377</v>
      </c>
      <c r="M4" s="126"/>
      <c r="N4" s="126"/>
    </row>
    <row r="5" s="21" customFormat="1" ht="15" customHeight="1" spans="1:14">
      <c r="A5" s="28" t="s">
        <v>378</v>
      </c>
      <c r="B5" s="28" t="s">
        <v>603</v>
      </c>
      <c r="C5" s="28" t="s">
        <v>1111</v>
      </c>
      <c r="D5" s="101" t="s">
        <v>1112</v>
      </c>
      <c r="E5" s="101" t="s">
        <v>670</v>
      </c>
      <c r="F5" s="101" t="s">
        <v>607</v>
      </c>
      <c r="G5" s="101" t="s">
        <v>820</v>
      </c>
      <c r="H5" s="134" t="s">
        <v>380</v>
      </c>
      <c r="I5" s="140"/>
      <c r="J5" s="28" t="s">
        <v>381</v>
      </c>
      <c r="K5" s="28"/>
      <c r="L5" s="28"/>
      <c r="M5" s="101" t="s">
        <v>383</v>
      </c>
      <c r="N5" s="101" t="s">
        <v>464</v>
      </c>
    </row>
    <row r="6" s="21" customFormat="1" ht="15" customHeight="1" spans="1:14">
      <c r="A6" s="28"/>
      <c r="B6" s="28"/>
      <c r="C6" s="28"/>
      <c r="D6" s="28"/>
      <c r="E6" s="28"/>
      <c r="F6" s="28"/>
      <c r="G6" s="28"/>
      <c r="H6" s="32" t="s">
        <v>756</v>
      </c>
      <c r="I6" s="28" t="s">
        <v>757</v>
      </c>
      <c r="J6" s="28" t="s">
        <v>756</v>
      </c>
      <c r="K6" s="28" t="s">
        <v>677</v>
      </c>
      <c r="L6" s="28" t="s">
        <v>757</v>
      </c>
      <c r="M6" s="28"/>
      <c r="N6" s="28"/>
    </row>
    <row r="7" ht="15.9" customHeight="1" spans="1:14">
      <c r="A7" s="44">
        <v>1</v>
      </c>
      <c r="B7" s="45"/>
      <c r="C7" s="45"/>
      <c r="D7" s="45"/>
      <c r="E7" s="28"/>
      <c r="F7" s="102"/>
      <c r="G7" s="46"/>
      <c r="H7" s="47"/>
      <c r="I7" s="27"/>
      <c r="J7" s="27"/>
      <c r="K7" s="80"/>
      <c r="L7" s="27">
        <f>ROUND(J7*K7/100,-1)</f>
        <v>0</v>
      </c>
      <c r="M7" s="113" t="str">
        <f>IF(OR(I7=0,I7=""),"",ROUND((L7-I7)/I7*100,2))</f>
        <v/>
      </c>
      <c r="N7" s="29"/>
    </row>
    <row r="8" ht="15.9" customHeight="1" spans="1:14">
      <c r="A8" s="44"/>
      <c r="B8" s="45"/>
      <c r="C8" s="45"/>
      <c r="D8" s="45"/>
      <c r="E8" s="28"/>
      <c r="F8" s="102"/>
      <c r="G8" s="46"/>
      <c r="H8" s="47"/>
      <c r="I8" s="27"/>
      <c r="J8" s="27"/>
      <c r="K8" s="80"/>
      <c r="L8" s="27"/>
      <c r="M8" s="113" t="str">
        <f t="shared" ref="M8:M29" si="0">IF(OR(I8=0,I8=""),"",ROUND((L8-I8)/I8*100,2))</f>
        <v/>
      </c>
      <c r="N8" s="29"/>
    </row>
    <row r="9" ht="15.9" customHeight="1" spans="1:14">
      <c r="A9" s="44"/>
      <c r="B9" s="45"/>
      <c r="C9" s="45"/>
      <c r="D9" s="45"/>
      <c r="E9" s="28"/>
      <c r="F9" s="102"/>
      <c r="G9" s="46"/>
      <c r="H9" s="47"/>
      <c r="I9" s="27"/>
      <c r="J9" s="27"/>
      <c r="K9" s="80"/>
      <c r="L9" s="27"/>
      <c r="M9" s="113" t="str">
        <f t="shared" si="0"/>
        <v/>
      </c>
      <c r="N9" s="29"/>
    </row>
    <row r="10" ht="15.9" customHeight="1" spans="1:14">
      <c r="A10" s="44"/>
      <c r="B10" s="45"/>
      <c r="C10" s="45"/>
      <c r="D10" s="45"/>
      <c r="E10" s="28"/>
      <c r="F10" s="102"/>
      <c r="G10" s="46"/>
      <c r="H10" s="47"/>
      <c r="I10" s="27"/>
      <c r="J10" s="27"/>
      <c r="K10" s="80"/>
      <c r="L10" s="27"/>
      <c r="M10" s="113" t="str">
        <f t="shared" si="0"/>
        <v/>
      </c>
      <c r="N10" s="29"/>
    </row>
    <row r="11" ht="15.9" customHeight="1" spans="1:14">
      <c r="A11" s="44"/>
      <c r="B11" s="45"/>
      <c r="C11" s="45"/>
      <c r="D11" s="45"/>
      <c r="E11" s="28"/>
      <c r="F11" s="102"/>
      <c r="G11" s="46"/>
      <c r="H11" s="47"/>
      <c r="I11" s="27"/>
      <c r="J11" s="27"/>
      <c r="K11" s="80"/>
      <c r="L11" s="27"/>
      <c r="M11" s="113" t="str">
        <f t="shared" si="0"/>
        <v/>
      </c>
      <c r="N11" s="29"/>
    </row>
    <row r="12" ht="15.9" customHeight="1" spans="1:14">
      <c r="A12" s="44"/>
      <c r="B12" s="45"/>
      <c r="C12" s="45"/>
      <c r="D12" s="45"/>
      <c r="E12" s="28"/>
      <c r="F12" s="102"/>
      <c r="G12" s="46"/>
      <c r="H12" s="47"/>
      <c r="I12" s="27"/>
      <c r="J12" s="27"/>
      <c r="K12" s="80"/>
      <c r="L12" s="27"/>
      <c r="M12" s="113" t="str">
        <f t="shared" si="0"/>
        <v/>
      </c>
      <c r="N12" s="29"/>
    </row>
    <row r="13" ht="15.9" customHeight="1" spans="1:14">
      <c r="A13" s="44"/>
      <c r="B13" s="45"/>
      <c r="C13" s="45"/>
      <c r="D13" s="45"/>
      <c r="E13" s="28"/>
      <c r="F13" s="102"/>
      <c r="G13" s="46"/>
      <c r="H13" s="47"/>
      <c r="I13" s="27"/>
      <c r="J13" s="27"/>
      <c r="K13" s="80"/>
      <c r="L13" s="27"/>
      <c r="M13" s="113" t="str">
        <f t="shared" si="0"/>
        <v/>
      </c>
      <c r="N13" s="29"/>
    </row>
    <row r="14" ht="15.9" customHeight="1" spans="1:14">
      <c r="A14" s="44"/>
      <c r="B14" s="45"/>
      <c r="C14" s="45"/>
      <c r="D14" s="45"/>
      <c r="E14" s="28"/>
      <c r="F14" s="102"/>
      <c r="G14" s="46"/>
      <c r="H14" s="47"/>
      <c r="I14" s="27"/>
      <c r="J14" s="27"/>
      <c r="K14" s="80"/>
      <c r="L14" s="27"/>
      <c r="M14" s="113" t="str">
        <f t="shared" si="0"/>
        <v/>
      </c>
      <c r="N14" s="29"/>
    </row>
    <row r="15" ht="15.9" customHeight="1" spans="1:14">
      <c r="A15" s="44"/>
      <c r="B15" s="45"/>
      <c r="C15" s="45"/>
      <c r="D15" s="45"/>
      <c r="E15" s="28"/>
      <c r="F15" s="102"/>
      <c r="G15" s="46"/>
      <c r="H15" s="47"/>
      <c r="I15" s="27"/>
      <c r="J15" s="27"/>
      <c r="K15" s="80"/>
      <c r="L15" s="27"/>
      <c r="M15" s="113" t="str">
        <f t="shared" si="0"/>
        <v/>
      </c>
      <c r="N15" s="29"/>
    </row>
    <row r="16" ht="15.9" customHeight="1" spans="1:14">
      <c r="A16" s="44"/>
      <c r="B16" s="45"/>
      <c r="C16" s="45"/>
      <c r="D16" s="45"/>
      <c r="E16" s="28"/>
      <c r="F16" s="102"/>
      <c r="G16" s="46"/>
      <c r="H16" s="47"/>
      <c r="I16" s="27"/>
      <c r="J16" s="27"/>
      <c r="K16" s="80"/>
      <c r="L16" s="27"/>
      <c r="M16" s="113" t="str">
        <f t="shared" si="0"/>
        <v/>
      </c>
      <c r="N16" s="29"/>
    </row>
    <row r="17" ht="15.9" customHeight="1" spans="1:14">
      <c r="A17" s="44"/>
      <c r="B17" s="45"/>
      <c r="C17" s="45"/>
      <c r="D17" s="45"/>
      <c r="E17" s="28"/>
      <c r="F17" s="102"/>
      <c r="G17" s="46"/>
      <c r="H17" s="47"/>
      <c r="I17" s="27"/>
      <c r="J17" s="27"/>
      <c r="K17" s="80"/>
      <c r="L17" s="27"/>
      <c r="M17" s="113" t="str">
        <f t="shared" si="0"/>
        <v/>
      </c>
      <c r="N17" s="29"/>
    </row>
    <row r="18" ht="15.9" customHeight="1" spans="1:14">
      <c r="A18" s="44"/>
      <c r="B18" s="45"/>
      <c r="C18" s="45"/>
      <c r="D18" s="45"/>
      <c r="E18" s="28"/>
      <c r="F18" s="102"/>
      <c r="G18" s="46"/>
      <c r="H18" s="47"/>
      <c r="I18" s="27"/>
      <c r="J18" s="27"/>
      <c r="K18" s="80"/>
      <c r="L18" s="27"/>
      <c r="M18" s="113" t="str">
        <f t="shared" si="0"/>
        <v/>
      </c>
      <c r="N18" s="29"/>
    </row>
    <row r="19" ht="15.9" customHeight="1" spans="1:14">
      <c r="A19" s="44"/>
      <c r="B19" s="45"/>
      <c r="C19" s="45"/>
      <c r="D19" s="45"/>
      <c r="E19" s="28"/>
      <c r="F19" s="102"/>
      <c r="G19" s="46"/>
      <c r="H19" s="47"/>
      <c r="I19" s="27"/>
      <c r="J19" s="27"/>
      <c r="K19" s="80"/>
      <c r="L19" s="27"/>
      <c r="M19" s="113" t="str">
        <f t="shared" si="0"/>
        <v/>
      </c>
      <c r="N19" s="29"/>
    </row>
    <row r="20" ht="15.9" customHeight="1" spans="1:14">
      <c r="A20" s="44"/>
      <c r="B20" s="45"/>
      <c r="C20" s="45"/>
      <c r="D20" s="45"/>
      <c r="E20" s="28"/>
      <c r="F20" s="102"/>
      <c r="G20" s="46"/>
      <c r="H20" s="47"/>
      <c r="I20" s="27"/>
      <c r="J20" s="27"/>
      <c r="K20" s="80"/>
      <c r="L20" s="27"/>
      <c r="M20" s="113" t="str">
        <f t="shared" si="0"/>
        <v/>
      </c>
      <c r="N20" s="29"/>
    </row>
    <row r="21" ht="15.9" customHeight="1" spans="1:14">
      <c r="A21" s="44"/>
      <c r="B21" s="45"/>
      <c r="C21" s="45"/>
      <c r="D21" s="45"/>
      <c r="E21" s="28"/>
      <c r="F21" s="102"/>
      <c r="G21" s="46"/>
      <c r="H21" s="47"/>
      <c r="I21" s="27"/>
      <c r="J21" s="27"/>
      <c r="K21" s="80"/>
      <c r="L21" s="27"/>
      <c r="M21" s="113" t="str">
        <f t="shared" si="0"/>
        <v/>
      </c>
      <c r="N21" s="29"/>
    </row>
    <row r="22" ht="15.9" customHeight="1" spans="1:14">
      <c r="A22" s="44"/>
      <c r="B22" s="45"/>
      <c r="C22" s="45"/>
      <c r="D22" s="45"/>
      <c r="E22" s="28"/>
      <c r="F22" s="102"/>
      <c r="G22" s="46"/>
      <c r="H22" s="47"/>
      <c r="I22" s="27"/>
      <c r="J22" s="27"/>
      <c r="K22" s="80"/>
      <c r="L22" s="27"/>
      <c r="M22" s="113" t="str">
        <f t="shared" si="0"/>
        <v/>
      </c>
      <c r="N22" s="29"/>
    </row>
    <row r="23" ht="15.9" customHeight="1" spans="1:14">
      <c r="A23" s="44"/>
      <c r="B23" s="45"/>
      <c r="C23" s="45"/>
      <c r="D23" s="45"/>
      <c r="E23" s="28"/>
      <c r="F23" s="102"/>
      <c r="G23" s="46"/>
      <c r="H23" s="47"/>
      <c r="I23" s="27"/>
      <c r="J23" s="27"/>
      <c r="K23" s="80"/>
      <c r="L23" s="27"/>
      <c r="M23" s="113" t="str">
        <f t="shared" si="0"/>
        <v/>
      </c>
      <c r="N23" s="29"/>
    </row>
    <row r="24" ht="15.9" customHeight="1" spans="1:14">
      <c r="A24" s="44"/>
      <c r="B24" s="45"/>
      <c r="C24" s="45"/>
      <c r="D24" s="45"/>
      <c r="E24" s="28"/>
      <c r="F24" s="102"/>
      <c r="G24" s="46"/>
      <c r="H24" s="47"/>
      <c r="I24" s="27"/>
      <c r="J24" s="27"/>
      <c r="K24" s="80"/>
      <c r="L24" s="27"/>
      <c r="M24" s="113" t="str">
        <f t="shared" si="0"/>
        <v/>
      </c>
      <c r="N24" s="29"/>
    </row>
    <row r="25" ht="15.9" customHeight="1" spans="1:14">
      <c r="A25" s="44"/>
      <c r="B25" s="45"/>
      <c r="C25" s="45"/>
      <c r="D25" s="45"/>
      <c r="E25" s="28"/>
      <c r="F25" s="102"/>
      <c r="G25" s="46"/>
      <c r="H25" s="47"/>
      <c r="I25" s="27"/>
      <c r="J25" s="27"/>
      <c r="K25" s="80"/>
      <c r="L25" s="27"/>
      <c r="M25" s="113" t="str">
        <f t="shared" si="0"/>
        <v/>
      </c>
      <c r="N25" s="29"/>
    </row>
    <row r="26" ht="15.9" customHeight="1" spans="1:14">
      <c r="A26" s="44"/>
      <c r="B26" s="45"/>
      <c r="C26" s="45"/>
      <c r="D26" s="45"/>
      <c r="E26" s="28"/>
      <c r="F26" s="102"/>
      <c r="G26" s="46"/>
      <c r="H26" s="47"/>
      <c r="I26" s="27"/>
      <c r="J26" s="27"/>
      <c r="K26" s="80"/>
      <c r="L26" s="27"/>
      <c r="M26" s="113" t="str">
        <f t="shared" si="0"/>
        <v/>
      </c>
      <c r="N26" s="29"/>
    </row>
    <row r="27" ht="15.9" customHeight="1" spans="1:14">
      <c r="A27" s="28" t="s">
        <v>471</v>
      </c>
      <c r="B27" s="28"/>
      <c r="C27" s="28"/>
      <c r="D27" s="28"/>
      <c r="E27" s="28"/>
      <c r="F27" s="102"/>
      <c r="G27" s="46"/>
      <c r="H27" s="47">
        <f>SUM(H7:H26)</f>
        <v>0</v>
      </c>
      <c r="I27" s="47">
        <f>SUM(I7:I26)</f>
        <v>0</v>
      </c>
      <c r="J27" s="47">
        <f>SUM(J7:J26)</f>
        <v>0</v>
      </c>
      <c r="K27" s="47"/>
      <c r="L27" s="47">
        <f>SUM(L7:L26)</f>
        <v>0</v>
      </c>
      <c r="M27" s="113" t="str">
        <f t="shared" si="0"/>
        <v/>
      </c>
      <c r="N27" s="29"/>
    </row>
    <row r="28" ht="15.9" customHeight="1" spans="1:14">
      <c r="A28" s="28" t="s">
        <v>1113</v>
      </c>
      <c r="B28" s="28"/>
      <c r="C28" s="28"/>
      <c r="D28" s="28"/>
      <c r="E28" s="28"/>
      <c r="F28" s="102"/>
      <c r="G28" s="46"/>
      <c r="H28" s="47"/>
      <c r="I28" s="47"/>
      <c r="J28" s="47"/>
      <c r="K28" s="47"/>
      <c r="L28" s="47"/>
      <c r="M28" s="113" t="str">
        <f t="shared" si="0"/>
        <v/>
      </c>
      <c r="N28" s="29"/>
    </row>
    <row r="29" ht="15.9" customHeight="1" spans="1:14">
      <c r="A29" s="28" t="s">
        <v>534</v>
      </c>
      <c r="B29" s="28"/>
      <c r="C29" s="28"/>
      <c r="D29" s="28"/>
      <c r="E29" s="28"/>
      <c r="F29" s="102"/>
      <c r="G29" s="46"/>
      <c r="H29" s="47">
        <f>H27-H28</f>
        <v>0</v>
      </c>
      <c r="I29" s="47">
        <f>I27-I28</f>
        <v>0</v>
      </c>
      <c r="J29" s="47">
        <f>J27-J28</f>
        <v>0</v>
      </c>
      <c r="K29" s="47"/>
      <c r="L29" s="47">
        <f>L27-L28</f>
        <v>0</v>
      </c>
      <c r="M29" s="113" t="str">
        <f t="shared" si="0"/>
        <v/>
      </c>
      <c r="N29" s="29"/>
    </row>
    <row r="30" ht="15.9" customHeight="1" spans="1:14">
      <c r="A30" s="34" t="str">
        <f>CONCATENATE("被评估单位填表人：",基本情况!$D$9)</f>
        <v>被评估单位填表人：</v>
      </c>
      <c r="B30" s="138"/>
      <c r="C30" s="138"/>
      <c r="D30" s="138"/>
      <c r="E30" s="138"/>
      <c r="F30" s="73"/>
      <c r="G30" s="73"/>
      <c r="H30" s="73"/>
      <c r="I30" s="66"/>
      <c r="J30" s="66" t="str">
        <f>CONCATENATE("资产评估专业人员：",基本情况!$B$12)</f>
        <v>资产评估专业人员：陈海真、覃忠耿</v>
      </c>
      <c r="K30" s="66"/>
      <c r="L30" s="66"/>
      <c r="M30" s="66"/>
      <c r="N30" s="66"/>
    </row>
    <row r="31" ht="15.9" customHeight="1" spans="1:7">
      <c r="A31" s="139" t="s">
        <v>1114</v>
      </c>
      <c r="B31" s="139"/>
      <c r="C31" s="139"/>
      <c r="D31" s="139"/>
      <c r="E31" s="139"/>
      <c r="F31" s="139"/>
      <c r="G31" s="139"/>
    </row>
  </sheetData>
  <mergeCells count="19">
    <mergeCell ref="A1:N1"/>
    <mergeCell ref="A2:N2"/>
    <mergeCell ref="L3:N3"/>
    <mergeCell ref="L4:N4"/>
    <mergeCell ref="H5:I5"/>
    <mergeCell ref="J5:L5"/>
    <mergeCell ref="A27:D27"/>
    <mergeCell ref="A28:D28"/>
    <mergeCell ref="A29:D29"/>
    <mergeCell ref="A31:G31"/>
    <mergeCell ref="A5:A6"/>
    <mergeCell ref="B5:B6"/>
    <mergeCell ref="C5:C6"/>
    <mergeCell ref="D5:D6"/>
    <mergeCell ref="E5:E6"/>
    <mergeCell ref="F5:F6"/>
    <mergeCell ref="G5:G6"/>
    <mergeCell ref="M5:M6"/>
    <mergeCell ref="N5:N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zoomScale="90" zoomScaleNormal="90" topLeftCell="A22" workbookViewId="0">
      <selection activeCell="A1" sqref="A1:P1"/>
    </sheetView>
  </sheetViews>
  <sheetFormatPr defaultColWidth="9" defaultRowHeight="15.75" customHeight="1"/>
  <cols>
    <col min="1" max="1" width="5.66666666666667" style="14" customWidth="1"/>
    <col min="2" max="2" width="12.5833333333333" style="14" customWidth="1"/>
    <col min="3" max="3" width="9.41666666666667" style="14" customWidth="1"/>
    <col min="4" max="4" width="4.58333333333333" style="14" customWidth="1"/>
    <col min="5" max="5" width="6.58333333333333" style="14" customWidth="1" outlineLevel="1"/>
    <col min="6" max="6" width="9.16666666666667" style="14" customWidth="1"/>
    <col min="7" max="7" width="9.58333333333333" style="14" customWidth="1"/>
    <col min="8" max="10" width="11.5833333333333" style="14" customWidth="1"/>
    <col min="11" max="11" width="6.58333333333333" style="14" customWidth="1"/>
    <col min="12" max="12" width="11.5833333333333" style="14" customWidth="1"/>
    <col min="13" max="13" width="7.58333333333333" style="14" customWidth="1"/>
    <col min="14" max="14" width="6.58333333333333" style="14" customWidth="1"/>
    <col min="15" max="16384" width="9" style="14"/>
  </cols>
  <sheetData>
    <row r="1" s="11" customFormat="1" ht="30" customHeight="1" spans="1:14">
      <c r="A1" s="15" t="s">
        <v>1115</v>
      </c>
      <c r="B1" s="15"/>
      <c r="C1" s="15"/>
      <c r="D1" s="15"/>
      <c r="E1" s="15"/>
      <c r="F1" s="15"/>
      <c r="G1" s="15"/>
      <c r="H1" s="15"/>
      <c r="I1" s="15"/>
      <c r="J1" s="15"/>
      <c r="K1" s="15"/>
      <c r="L1" s="15"/>
      <c r="M1" s="15"/>
      <c r="N1" s="15"/>
    </row>
    <row r="2" ht="14.5" customHeight="1" spans="1:14">
      <c r="A2" s="16" t="str">
        <f>基本情况!A4&amp;基本情况!B4</f>
        <v>评估基准日：2024年9月13日</v>
      </c>
      <c r="B2" s="16"/>
      <c r="C2" s="16"/>
      <c r="D2" s="16"/>
      <c r="E2" s="16"/>
      <c r="F2" s="16"/>
      <c r="G2" s="16"/>
      <c r="H2" s="40"/>
      <c r="I2" s="40"/>
      <c r="J2" s="40"/>
      <c r="K2" s="40"/>
      <c r="L2" s="40"/>
      <c r="M2" s="40"/>
      <c r="N2" s="40"/>
    </row>
    <row r="3" customHeight="1" spans="1:14">
      <c r="A3" s="16"/>
      <c r="B3" s="16"/>
      <c r="C3" s="16"/>
      <c r="D3" s="16"/>
      <c r="E3" s="16"/>
      <c r="F3" s="16"/>
      <c r="G3" s="16"/>
      <c r="H3" s="40"/>
      <c r="I3" s="40"/>
      <c r="J3" s="40"/>
      <c r="K3" s="40"/>
      <c r="L3" s="40"/>
      <c r="M3" s="40"/>
      <c r="N3" s="40" t="s">
        <v>1116</v>
      </c>
    </row>
    <row r="4" customHeight="1" spans="1:14">
      <c r="A4" s="94" t="str">
        <f>基本情况!A6&amp;基本情况!B6</f>
        <v>被评估单位：海南省农垦五指山茶业集团股份有限公司定安农产品加工厂</v>
      </c>
      <c r="N4" s="42" t="s">
        <v>377</v>
      </c>
    </row>
    <row r="5" s="21" customFormat="1" ht="15" customHeight="1" spans="1:14">
      <c r="A5" s="28" t="s">
        <v>378</v>
      </c>
      <c r="B5" s="28" t="s">
        <v>1117</v>
      </c>
      <c r="C5" s="132" t="s">
        <v>1118</v>
      </c>
      <c r="D5" s="101" t="s">
        <v>605</v>
      </c>
      <c r="E5" s="101" t="s">
        <v>607</v>
      </c>
      <c r="F5" s="132" t="s">
        <v>1119</v>
      </c>
      <c r="G5" s="133" t="s">
        <v>1120</v>
      </c>
      <c r="H5" s="134" t="s">
        <v>380</v>
      </c>
      <c r="I5" s="140"/>
      <c r="J5" s="28" t="s">
        <v>381</v>
      </c>
      <c r="K5" s="28"/>
      <c r="L5" s="28"/>
      <c r="M5" s="101" t="s">
        <v>383</v>
      </c>
      <c r="N5" s="101" t="s">
        <v>464</v>
      </c>
    </row>
    <row r="6" s="21" customFormat="1" ht="15" customHeight="1" spans="1:14">
      <c r="A6" s="28"/>
      <c r="B6" s="28"/>
      <c r="C6" s="135"/>
      <c r="D6" s="28"/>
      <c r="E6" s="28"/>
      <c r="F6" s="135"/>
      <c r="G6" s="136"/>
      <c r="H6" s="32" t="s">
        <v>756</v>
      </c>
      <c r="I6" s="28" t="s">
        <v>757</v>
      </c>
      <c r="J6" s="28" t="s">
        <v>756</v>
      </c>
      <c r="K6" s="28" t="s">
        <v>677</v>
      </c>
      <c r="L6" s="28" t="s">
        <v>757</v>
      </c>
      <c r="M6" s="28"/>
      <c r="N6" s="28"/>
    </row>
    <row r="7" ht="15.9" customHeight="1" spans="1:14">
      <c r="A7" s="44">
        <v>1</v>
      </c>
      <c r="B7" s="45"/>
      <c r="C7" s="45"/>
      <c r="D7" s="28"/>
      <c r="E7" s="137"/>
      <c r="F7" s="46"/>
      <c r="G7" s="28"/>
      <c r="H7" s="47"/>
      <c r="I7" s="27"/>
      <c r="J7" s="27"/>
      <c r="K7" s="80"/>
      <c r="L7" s="27">
        <f>ROUND(J7*K7/100,-1)</f>
        <v>0</v>
      </c>
      <c r="M7" s="113" t="str">
        <f>IF(OR(I7=0,I7=""),"",ROUND((L7-I7)/I7*100,2))</f>
        <v/>
      </c>
      <c r="N7" s="29"/>
    </row>
    <row r="8" ht="15.9" customHeight="1" spans="1:14">
      <c r="A8" s="44"/>
      <c r="B8" s="45"/>
      <c r="C8" s="45"/>
      <c r="D8" s="28"/>
      <c r="E8" s="137"/>
      <c r="F8" s="46"/>
      <c r="G8" s="28"/>
      <c r="H8" s="47"/>
      <c r="I8" s="27"/>
      <c r="J8" s="27"/>
      <c r="K8" s="80"/>
      <c r="L8" s="27"/>
      <c r="M8" s="113" t="str">
        <f t="shared" ref="M8:M29" si="0">IF(OR(I8=0,I8=""),"",ROUND((L8-I8)/I8*100,2))</f>
        <v/>
      </c>
      <c r="N8" s="29"/>
    </row>
    <row r="9" ht="15.9" customHeight="1" spans="1:14">
      <c r="A9" s="44"/>
      <c r="B9" s="45"/>
      <c r="C9" s="45"/>
      <c r="D9" s="28"/>
      <c r="E9" s="137"/>
      <c r="F9" s="46"/>
      <c r="G9" s="28"/>
      <c r="H9" s="47"/>
      <c r="I9" s="27"/>
      <c r="J9" s="27"/>
      <c r="K9" s="80"/>
      <c r="L9" s="27"/>
      <c r="M9" s="113" t="str">
        <f t="shared" si="0"/>
        <v/>
      </c>
      <c r="N9" s="29"/>
    </row>
    <row r="10" ht="15.9" customHeight="1" spans="1:14">
      <c r="A10" s="44"/>
      <c r="B10" s="45"/>
      <c r="C10" s="45"/>
      <c r="D10" s="28"/>
      <c r="E10" s="137"/>
      <c r="F10" s="46"/>
      <c r="G10" s="28"/>
      <c r="H10" s="47"/>
      <c r="I10" s="27"/>
      <c r="J10" s="27"/>
      <c r="K10" s="80"/>
      <c r="L10" s="27"/>
      <c r="M10" s="113" t="str">
        <f t="shared" si="0"/>
        <v/>
      </c>
      <c r="N10" s="29"/>
    </row>
    <row r="11" ht="15.9" customHeight="1" spans="1:14">
      <c r="A11" s="44"/>
      <c r="B11" s="45"/>
      <c r="C11" s="45"/>
      <c r="D11" s="28"/>
      <c r="E11" s="137"/>
      <c r="F11" s="46"/>
      <c r="G11" s="28"/>
      <c r="H11" s="47"/>
      <c r="I11" s="27"/>
      <c r="J11" s="27"/>
      <c r="K11" s="80"/>
      <c r="L11" s="27"/>
      <c r="M11" s="113" t="str">
        <f t="shared" si="0"/>
        <v/>
      </c>
      <c r="N11" s="29"/>
    </row>
    <row r="12" ht="15.9" customHeight="1" spans="1:14">
      <c r="A12" s="44"/>
      <c r="B12" s="45"/>
      <c r="C12" s="45"/>
      <c r="D12" s="28"/>
      <c r="E12" s="137"/>
      <c r="F12" s="46"/>
      <c r="G12" s="28"/>
      <c r="H12" s="47"/>
      <c r="I12" s="27"/>
      <c r="J12" s="27"/>
      <c r="K12" s="80"/>
      <c r="L12" s="27"/>
      <c r="M12" s="113" t="str">
        <f t="shared" si="0"/>
        <v/>
      </c>
      <c r="N12" s="29"/>
    </row>
    <row r="13" ht="15.9" customHeight="1" spans="1:14">
      <c r="A13" s="44"/>
      <c r="B13" s="45"/>
      <c r="C13" s="45"/>
      <c r="D13" s="28"/>
      <c r="E13" s="137"/>
      <c r="F13" s="46"/>
      <c r="G13" s="28"/>
      <c r="H13" s="47"/>
      <c r="I13" s="27"/>
      <c r="J13" s="27"/>
      <c r="K13" s="80"/>
      <c r="L13" s="27"/>
      <c r="M13" s="113" t="str">
        <f t="shared" si="0"/>
        <v/>
      </c>
      <c r="N13" s="29"/>
    </row>
    <row r="14" ht="15.9" customHeight="1" spans="1:14">
      <c r="A14" s="44"/>
      <c r="B14" s="45"/>
      <c r="C14" s="45"/>
      <c r="D14" s="28"/>
      <c r="E14" s="137"/>
      <c r="F14" s="46"/>
      <c r="G14" s="28"/>
      <c r="H14" s="47"/>
      <c r="I14" s="27"/>
      <c r="J14" s="27"/>
      <c r="K14" s="80"/>
      <c r="L14" s="27"/>
      <c r="M14" s="113" t="str">
        <f t="shared" si="0"/>
        <v/>
      </c>
      <c r="N14" s="29"/>
    </row>
    <row r="15" ht="15.9" customHeight="1" spans="1:14">
      <c r="A15" s="44"/>
      <c r="B15" s="45"/>
      <c r="C15" s="45"/>
      <c r="D15" s="28"/>
      <c r="E15" s="137"/>
      <c r="F15" s="46"/>
      <c r="G15" s="28"/>
      <c r="H15" s="47"/>
      <c r="I15" s="27"/>
      <c r="J15" s="27"/>
      <c r="K15" s="80"/>
      <c r="L15" s="27"/>
      <c r="M15" s="113" t="str">
        <f t="shared" si="0"/>
        <v/>
      </c>
      <c r="N15" s="29"/>
    </row>
    <row r="16" ht="15.9" customHeight="1" spans="1:14">
      <c r="A16" s="44"/>
      <c r="B16" s="45"/>
      <c r="C16" s="45"/>
      <c r="D16" s="28"/>
      <c r="E16" s="137"/>
      <c r="F16" s="46"/>
      <c r="G16" s="28"/>
      <c r="H16" s="47"/>
      <c r="I16" s="27"/>
      <c r="J16" s="27"/>
      <c r="K16" s="80"/>
      <c r="L16" s="27"/>
      <c r="M16" s="113" t="str">
        <f t="shared" si="0"/>
        <v/>
      </c>
      <c r="N16" s="29"/>
    </row>
    <row r="17" ht="15.9" customHeight="1" spans="1:14">
      <c r="A17" s="44"/>
      <c r="B17" s="45"/>
      <c r="C17" s="45"/>
      <c r="D17" s="28"/>
      <c r="E17" s="137"/>
      <c r="F17" s="46"/>
      <c r="G17" s="28"/>
      <c r="H17" s="47"/>
      <c r="I17" s="27"/>
      <c r="J17" s="27"/>
      <c r="K17" s="80"/>
      <c r="L17" s="27"/>
      <c r="M17" s="113" t="str">
        <f t="shared" si="0"/>
        <v/>
      </c>
      <c r="N17" s="29"/>
    </row>
    <row r="18" ht="15.9" customHeight="1" spans="1:14">
      <c r="A18" s="44"/>
      <c r="B18" s="45"/>
      <c r="C18" s="45"/>
      <c r="D18" s="28"/>
      <c r="E18" s="137"/>
      <c r="F18" s="46"/>
      <c r="G18" s="28"/>
      <c r="H18" s="47"/>
      <c r="I18" s="27"/>
      <c r="J18" s="27"/>
      <c r="K18" s="80"/>
      <c r="L18" s="27"/>
      <c r="M18" s="113" t="str">
        <f t="shared" si="0"/>
        <v/>
      </c>
      <c r="N18" s="29"/>
    </row>
    <row r="19" ht="15.9" customHeight="1" spans="1:14">
      <c r="A19" s="44"/>
      <c r="B19" s="45"/>
      <c r="C19" s="45"/>
      <c r="D19" s="28"/>
      <c r="E19" s="137"/>
      <c r="F19" s="46"/>
      <c r="G19" s="28"/>
      <c r="H19" s="47"/>
      <c r="I19" s="27"/>
      <c r="J19" s="27"/>
      <c r="K19" s="80"/>
      <c r="L19" s="27"/>
      <c r="M19" s="113" t="str">
        <f t="shared" si="0"/>
        <v/>
      </c>
      <c r="N19" s="29"/>
    </row>
    <row r="20" ht="15.9" customHeight="1" spans="1:14">
      <c r="A20" s="44"/>
      <c r="B20" s="45"/>
      <c r="C20" s="45"/>
      <c r="D20" s="28"/>
      <c r="E20" s="137"/>
      <c r="F20" s="46"/>
      <c r="G20" s="28"/>
      <c r="H20" s="47"/>
      <c r="I20" s="27"/>
      <c r="J20" s="27"/>
      <c r="K20" s="80"/>
      <c r="L20" s="27"/>
      <c r="M20" s="113" t="str">
        <f t="shared" si="0"/>
        <v/>
      </c>
      <c r="N20" s="29"/>
    </row>
    <row r="21" ht="15.9" customHeight="1" spans="1:14">
      <c r="A21" s="44"/>
      <c r="B21" s="45"/>
      <c r="C21" s="45"/>
      <c r="D21" s="28"/>
      <c r="E21" s="137"/>
      <c r="F21" s="46"/>
      <c r="G21" s="28"/>
      <c r="H21" s="47"/>
      <c r="I21" s="27"/>
      <c r="J21" s="27"/>
      <c r="K21" s="80"/>
      <c r="L21" s="27"/>
      <c r="M21" s="113" t="str">
        <f t="shared" si="0"/>
        <v/>
      </c>
      <c r="N21" s="29"/>
    </row>
    <row r="22" ht="15.9" customHeight="1" spans="1:14">
      <c r="A22" s="44"/>
      <c r="B22" s="45"/>
      <c r="C22" s="45"/>
      <c r="D22" s="28"/>
      <c r="E22" s="137"/>
      <c r="F22" s="46"/>
      <c r="G22" s="28"/>
      <c r="H22" s="47"/>
      <c r="I22" s="27"/>
      <c r="J22" s="27"/>
      <c r="K22" s="80"/>
      <c r="L22" s="27"/>
      <c r="M22" s="113" t="str">
        <f t="shared" si="0"/>
        <v/>
      </c>
      <c r="N22" s="29"/>
    </row>
    <row r="23" ht="15.9" customHeight="1" spans="1:14">
      <c r="A23" s="44"/>
      <c r="B23" s="45"/>
      <c r="C23" s="45"/>
      <c r="D23" s="28"/>
      <c r="E23" s="137"/>
      <c r="F23" s="46"/>
      <c r="G23" s="28"/>
      <c r="H23" s="47"/>
      <c r="I23" s="27"/>
      <c r="J23" s="27"/>
      <c r="K23" s="80"/>
      <c r="L23" s="27"/>
      <c r="M23" s="113" t="str">
        <f t="shared" si="0"/>
        <v/>
      </c>
      <c r="N23" s="29"/>
    </row>
    <row r="24" ht="15.9" customHeight="1" spans="1:14">
      <c r="A24" s="44"/>
      <c r="B24" s="45"/>
      <c r="C24" s="45"/>
      <c r="D24" s="28"/>
      <c r="E24" s="137"/>
      <c r="F24" s="46"/>
      <c r="G24" s="28"/>
      <c r="H24" s="47"/>
      <c r="I24" s="27"/>
      <c r="J24" s="27"/>
      <c r="K24" s="80"/>
      <c r="L24" s="27"/>
      <c r="M24" s="113" t="str">
        <f t="shared" si="0"/>
        <v/>
      </c>
      <c r="N24" s="29"/>
    </row>
    <row r="25" ht="15.9" customHeight="1" spans="1:14">
      <c r="A25" s="44"/>
      <c r="B25" s="45"/>
      <c r="C25" s="45"/>
      <c r="D25" s="28"/>
      <c r="E25" s="137"/>
      <c r="F25" s="46"/>
      <c r="G25" s="28"/>
      <c r="H25" s="47"/>
      <c r="I25" s="27"/>
      <c r="J25" s="27"/>
      <c r="K25" s="80"/>
      <c r="L25" s="27"/>
      <c r="M25" s="113" t="str">
        <f t="shared" si="0"/>
        <v/>
      </c>
      <c r="N25" s="29"/>
    </row>
    <row r="26" ht="15.9" customHeight="1" spans="1:14">
      <c r="A26" s="44"/>
      <c r="B26" s="45"/>
      <c r="C26" s="45"/>
      <c r="D26" s="28"/>
      <c r="E26" s="137"/>
      <c r="F26" s="46"/>
      <c r="G26" s="28"/>
      <c r="H26" s="47"/>
      <c r="I26" s="27"/>
      <c r="J26" s="27"/>
      <c r="K26" s="80"/>
      <c r="L26" s="27"/>
      <c r="M26" s="113" t="str">
        <f t="shared" si="0"/>
        <v/>
      </c>
      <c r="N26" s="29"/>
    </row>
    <row r="27" ht="15.9" customHeight="1" spans="1:14">
      <c r="A27" s="31" t="s">
        <v>493</v>
      </c>
      <c r="B27" s="125"/>
      <c r="C27" s="32"/>
      <c r="D27" s="28"/>
      <c r="E27" s="137"/>
      <c r="F27" s="46"/>
      <c r="G27" s="28"/>
      <c r="H27" s="47">
        <f>SUM(H7:H26)</f>
        <v>0</v>
      </c>
      <c r="I27" s="47">
        <f>SUM(I7:I26)</f>
        <v>0</v>
      </c>
      <c r="J27" s="47">
        <f>SUM(J7:J26)</f>
        <v>0</v>
      </c>
      <c r="K27" s="47"/>
      <c r="L27" s="47">
        <f>SUM(L7:L26)</f>
        <v>0</v>
      </c>
      <c r="M27" s="113" t="str">
        <f t="shared" si="0"/>
        <v/>
      </c>
      <c r="N27" s="29"/>
    </row>
    <row r="28" ht="15.9" customHeight="1" spans="1:14">
      <c r="A28" s="31" t="s">
        <v>1121</v>
      </c>
      <c r="B28" s="125"/>
      <c r="C28" s="32"/>
      <c r="D28" s="28"/>
      <c r="E28" s="137"/>
      <c r="F28" s="46"/>
      <c r="G28" s="28"/>
      <c r="H28" s="47"/>
      <c r="I28" s="47"/>
      <c r="J28" s="47"/>
      <c r="K28" s="47"/>
      <c r="L28" s="47"/>
      <c r="M28" s="113" t="str">
        <f t="shared" si="0"/>
        <v/>
      </c>
      <c r="N28" s="29"/>
    </row>
    <row r="29" ht="15.9" customHeight="1" spans="1:14">
      <c r="A29" s="31" t="s">
        <v>534</v>
      </c>
      <c r="B29" s="125"/>
      <c r="C29" s="32"/>
      <c r="D29" s="28"/>
      <c r="E29" s="137"/>
      <c r="F29" s="46"/>
      <c r="G29" s="28"/>
      <c r="H29" s="47">
        <f>H27-H28</f>
        <v>0</v>
      </c>
      <c r="I29" s="47">
        <f>I27-I28</f>
        <v>0</v>
      </c>
      <c r="J29" s="47">
        <f>J27-J28</f>
        <v>0</v>
      </c>
      <c r="K29" s="47"/>
      <c r="L29" s="47">
        <f>L27-L28</f>
        <v>0</v>
      </c>
      <c r="M29" s="113" t="str">
        <f t="shared" si="0"/>
        <v/>
      </c>
      <c r="N29" s="29"/>
    </row>
    <row r="30" ht="15.9" customHeight="1" spans="1:14">
      <c r="A30" s="34" t="str">
        <f>CONCATENATE("被评估单位填表人：",基本情况!$D$9)</f>
        <v>被评估单位填表人：</v>
      </c>
      <c r="B30" s="138"/>
      <c r="C30" s="138"/>
      <c r="D30" s="138"/>
      <c r="E30" s="73"/>
      <c r="F30" s="73"/>
      <c r="H30" s="48"/>
      <c r="I30" s="66" t="str">
        <f>CONCATENATE("资产评估专业人员：",基本情况!$B$12)</f>
        <v>资产评估专业人员：陈海真、覃忠耿</v>
      </c>
      <c r="J30" s="48"/>
      <c r="K30" s="48"/>
      <c r="L30" s="48"/>
      <c r="M30" s="48"/>
      <c r="N30" s="48"/>
    </row>
    <row r="31" ht="15.9" customHeight="1" spans="1:6">
      <c r="A31" s="139" t="s">
        <v>1114</v>
      </c>
      <c r="B31" s="139"/>
      <c r="C31" s="139"/>
      <c r="D31" s="139"/>
      <c r="E31" s="139"/>
      <c r="F31" s="139"/>
    </row>
  </sheetData>
  <mergeCells count="17">
    <mergeCell ref="A1:N1"/>
    <mergeCell ref="A2:N2"/>
    <mergeCell ref="H5:I5"/>
    <mergeCell ref="J5:L5"/>
    <mergeCell ref="A27:C27"/>
    <mergeCell ref="A28:C28"/>
    <mergeCell ref="A29:C29"/>
    <mergeCell ref="A31:F31"/>
    <mergeCell ref="A5:A6"/>
    <mergeCell ref="B5:B6"/>
    <mergeCell ref="C5:C6"/>
    <mergeCell ref="D5:D6"/>
    <mergeCell ref="E5:E6"/>
    <mergeCell ref="F5:F6"/>
    <mergeCell ref="G5:G6"/>
    <mergeCell ref="M5:M6"/>
    <mergeCell ref="N5:N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1122</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1123</v>
      </c>
    </row>
    <row r="4" customHeight="1" spans="1:6">
      <c r="A4" s="94" t="str">
        <f>基本情况!A6&amp;基本情况!B6</f>
        <v>被评估单位：海南省农垦五指山茶业集团股份有限公司定安农产品加工厂</v>
      </c>
      <c r="F4" s="19" t="s">
        <v>3</v>
      </c>
    </row>
    <row r="5" s="12" customFormat="1" ht="25" customHeight="1" spans="1:21">
      <c r="A5" s="20" t="s">
        <v>439</v>
      </c>
      <c r="B5" s="20" t="s">
        <v>440</v>
      </c>
      <c r="C5" s="20" t="s">
        <v>441</v>
      </c>
      <c r="D5" s="20" t="s">
        <v>442</v>
      </c>
      <c r="E5" s="86" t="s">
        <v>382</v>
      </c>
      <c r="F5" s="20" t="s">
        <v>444</v>
      </c>
      <c r="G5" s="21"/>
      <c r="H5" s="21"/>
      <c r="I5" s="21"/>
      <c r="J5" s="21"/>
      <c r="K5" s="21"/>
      <c r="L5" s="21"/>
      <c r="M5" s="21"/>
      <c r="N5" s="21"/>
      <c r="O5" s="21"/>
      <c r="P5" s="21"/>
      <c r="Q5" s="21"/>
      <c r="R5" s="21"/>
      <c r="S5" s="21"/>
      <c r="T5" s="21"/>
      <c r="U5" s="21"/>
    </row>
    <row r="6" ht="15.9" customHeight="1" spans="1:6">
      <c r="A6" s="20" t="s">
        <v>1124</v>
      </c>
      <c r="B6" s="130" t="s">
        <v>1125</v>
      </c>
      <c r="C6" s="47">
        <f>'4-10-1无形-土地'!L30</f>
        <v>0</v>
      </c>
      <c r="D6" s="27">
        <f>'4-10-1无形-土地'!M30</f>
        <v>0</v>
      </c>
      <c r="E6" s="27">
        <f>D6-C6</f>
        <v>0</v>
      </c>
      <c r="F6" s="113" t="str">
        <f>IF(OR(C6=0,C6=""),"",ROUND((E6)/C6*100,2))</f>
        <v/>
      </c>
    </row>
    <row r="7" ht="15.9" customHeight="1" spans="1:6">
      <c r="A7" s="20" t="s">
        <v>1126</v>
      </c>
      <c r="B7" s="130" t="s">
        <v>1127</v>
      </c>
      <c r="C7" s="47">
        <f>'4-10-2无形-矿业权'!J27</f>
        <v>0</v>
      </c>
      <c r="D7" s="47">
        <f>'4-10-2无形-矿业权'!K27</f>
        <v>0</v>
      </c>
      <c r="E7" s="27">
        <f>D7-C7</f>
        <v>0</v>
      </c>
      <c r="F7" s="113" t="str">
        <f>IF(OR(C7=0,C7=""),"",ROUND((E7)/C7*100,2))</f>
        <v/>
      </c>
    </row>
    <row r="8" ht="15.9" customHeight="1" spans="1:6">
      <c r="A8" s="20" t="s">
        <v>1128</v>
      </c>
      <c r="B8" s="131" t="s">
        <v>1129</v>
      </c>
      <c r="C8" s="47">
        <f>'4-10-3无形-海域'!K29</f>
        <v>0</v>
      </c>
      <c r="D8" s="27">
        <f>'4-10-3无形-海域'!L29</f>
        <v>0</v>
      </c>
      <c r="E8" s="27">
        <f>D8-C8</f>
        <v>0</v>
      </c>
      <c r="F8" s="113" t="str">
        <f>IF(OR(C8=0,C8=""),"",ROUND((E8)/C8*100,2))</f>
        <v/>
      </c>
    </row>
    <row r="9" ht="15.9" customHeight="1" spans="1:6">
      <c r="A9" s="20" t="s">
        <v>1130</v>
      </c>
      <c r="B9" s="130" t="s">
        <v>1131</v>
      </c>
      <c r="C9" s="47">
        <f>'4-10-4无形-其他'!G26</f>
        <v>0</v>
      </c>
      <c r="D9" s="27">
        <f>'4-10-4无形-其他'!I26</f>
        <v>0</v>
      </c>
      <c r="E9" s="27">
        <f>D9-C9</f>
        <v>0</v>
      </c>
      <c r="F9" s="113" t="str">
        <f>IF(OR(C9=0,C9=""),"",ROUND((E9)/C9*100,2))</f>
        <v/>
      </c>
    </row>
    <row r="10" ht="15.9" customHeight="1" spans="1:6">
      <c r="A10" s="20"/>
      <c r="B10" s="130"/>
      <c r="C10" s="47"/>
      <c r="D10" s="27"/>
      <c r="E10" s="27"/>
      <c r="F10" s="116"/>
    </row>
    <row r="11" ht="15.9" customHeight="1" spans="1:6">
      <c r="A11" s="20"/>
      <c r="B11" s="130"/>
      <c r="C11" s="47"/>
      <c r="D11" s="27"/>
      <c r="E11" s="27"/>
      <c r="F11" s="116"/>
    </row>
    <row r="12" ht="15.9" customHeight="1" spans="1:6">
      <c r="A12" s="20"/>
      <c r="B12" s="130"/>
      <c r="C12" s="47"/>
      <c r="D12" s="27"/>
      <c r="E12" s="27"/>
      <c r="F12" s="116"/>
    </row>
    <row r="13" ht="15.9" customHeight="1" spans="1:6">
      <c r="A13" s="20"/>
      <c r="B13" s="130"/>
      <c r="C13" s="47"/>
      <c r="D13" s="27"/>
      <c r="E13" s="27"/>
      <c r="F13" s="116"/>
    </row>
    <row r="14" ht="15.9" customHeight="1" spans="1:6">
      <c r="A14" s="20"/>
      <c r="B14" s="130"/>
      <c r="C14" s="47"/>
      <c r="D14" s="27"/>
      <c r="E14" s="27"/>
      <c r="F14" s="116"/>
    </row>
    <row r="15" ht="15.9" customHeight="1" spans="1:6">
      <c r="A15" s="20"/>
      <c r="B15" s="130"/>
      <c r="C15" s="47"/>
      <c r="D15" s="27"/>
      <c r="E15" s="27"/>
      <c r="F15" s="116"/>
    </row>
    <row r="16" ht="15.9" customHeight="1" spans="1:6">
      <c r="A16" s="20"/>
      <c r="B16" s="130"/>
      <c r="C16" s="47"/>
      <c r="D16" s="27"/>
      <c r="E16" s="27"/>
      <c r="F16" s="116"/>
    </row>
    <row r="17" ht="15.9" customHeight="1" spans="1:6">
      <c r="A17" s="20"/>
      <c r="B17" s="130"/>
      <c r="C17" s="47"/>
      <c r="D17" s="27"/>
      <c r="E17" s="27"/>
      <c r="F17" s="116"/>
    </row>
    <row r="18" ht="15.9" customHeight="1" spans="1:6">
      <c r="A18" s="20"/>
      <c r="B18" s="130"/>
      <c r="C18" s="47"/>
      <c r="D18" s="27"/>
      <c r="E18" s="27"/>
      <c r="F18" s="116"/>
    </row>
    <row r="19" ht="15.9" customHeight="1" spans="1:6">
      <c r="A19" s="20"/>
      <c r="B19" s="130"/>
      <c r="C19" s="47"/>
      <c r="D19" s="27"/>
      <c r="E19" s="27"/>
      <c r="F19" s="116"/>
    </row>
    <row r="20" ht="15.9" customHeight="1" spans="1:6">
      <c r="A20" s="20"/>
      <c r="B20" s="130"/>
      <c r="C20" s="47"/>
      <c r="D20" s="27"/>
      <c r="E20" s="27"/>
      <c r="F20" s="116"/>
    </row>
    <row r="21" ht="15.9" customHeight="1" spans="1:6">
      <c r="A21" s="20"/>
      <c r="B21" s="130"/>
      <c r="C21" s="47"/>
      <c r="D21" s="27"/>
      <c r="E21" s="27"/>
      <c r="F21" s="116"/>
    </row>
    <row r="22" ht="15.9" customHeight="1" spans="1:6">
      <c r="A22" s="20"/>
      <c r="B22" s="130"/>
      <c r="C22" s="47"/>
      <c r="D22" s="27"/>
      <c r="E22" s="27"/>
      <c r="F22" s="116"/>
    </row>
    <row r="23" ht="15.9" customHeight="1" spans="1:6">
      <c r="A23" s="20"/>
      <c r="B23" s="130"/>
      <c r="C23" s="47"/>
      <c r="D23" s="27"/>
      <c r="E23" s="27"/>
      <c r="F23" s="116"/>
    </row>
    <row r="24" ht="15.9" customHeight="1" spans="1:6">
      <c r="A24" s="20"/>
      <c r="B24" s="130"/>
      <c r="C24" s="47"/>
      <c r="D24" s="27"/>
      <c r="E24" s="27"/>
      <c r="F24" s="116"/>
    </row>
    <row r="25" ht="15.9" customHeight="1" spans="1:6">
      <c r="A25" s="20"/>
      <c r="B25" s="130"/>
      <c r="C25" s="47"/>
      <c r="D25" s="27"/>
      <c r="E25" s="27"/>
      <c r="F25" s="116"/>
    </row>
    <row r="26" ht="15.9" customHeight="1" spans="1:6">
      <c r="A26" s="86" t="s">
        <v>471</v>
      </c>
      <c r="B26" s="118"/>
      <c r="C26" s="47">
        <f>SUM(C6:C9)</f>
        <v>0</v>
      </c>
      <c r="D26" s="47">
        <f t="shared" ref="D26:E26" si="0">SUM(D6:D9)</f>
        <v>0</v>
      </c>
      <c r="E26" s="47">
        <f t="shared" si="0"/>
        <v>0</v>
      </c>
      <c r="F26" s="113" t="str">
        <f>IF(OR(C26=0,C26=""),"",ROUND((E26)/C26*100,2))</f>
        <v/>
      </c>
    </row>
    <row r="27" ht="15.9" customHeight="1" spans="1:6">
      <c r="A27" s="86" t="s">
        <v>1132</v>
      </c>
      <c r="B27" s="118"/>
      <c r="C27" s="47">
        <f>'4-10-1无形-土地'!L31+'4-10-2无形-矿业权'!J28+'4-10-3无形-海域'!K30+'4-10-4无形-其他'!G27</f>
        <v>0</v>
      </c>
      <c r="D27" s="27">
        <f>'4-10-1无形-土地'!M31+'4-10-2无形-矿业权'!K28+'4-10-3无形-海域'!L30+'4-10-4无形-其他'!I27</f>
        <v>0</v>
      </c>
      <c r="E27" s="27">
        <f>D27-C27</f>
        <v>0</v>
      </c>
      <c r="F27" s="113" t="str">
        <f>IF(OR(C27=0,C27=""),"",ROUND((E27)/C27*100,2))</f>
        <v/>
      </c>
    </row>
    <row r="28" ht="15.9" customHeight="1" spans="1:6">
      <c r="A28" s="86" t="s">
        <v>534</v>
      </c>
      <c r="B28" s="118"/>
      <c r="C28" s="47">
        <f>C26-C27</f>
        <v>0</v>
      </c>
      <c r="D28" s="47">
        <f>D26-D27</f>
        <v>0</v>
      </c>
      <c r="E28" s="47">
        <f>E26-E27</f>
        <v>0</v>
      </c>
      <c r="F28" s="113" t="str">
        <f>IF(OR(C28=0,C28=""),"",ROUND((E28)/C28*100,2))</f>
        <v/>
      </c>
    </row>
    <row r="29" s="13" customFormat="1" ht="15.9" customHeight="1" spans="1:5">
      <c r="A29" s="34" t="str">
        <f>CONCATENATE("被评估单位填表人：",基本情况!$D$9)</f>
        <v>被评估单位填表人：</v>
      </c>
      <c r="B29" s="35"/>
      <c r="C29" s="35"/>
      <c r="D29" s="97" t="str">
        <f>CONCATENATE("资产评估专业人员：",基本情况!$B$15)</f>
        <v>资产评估专业人员：</v>
      </c>
      <c r="E29" s="97"/>
    </row>
    <row r="30" s="13" customFormat="1" ht="15.9" customHeight="1" spans="1:1">
      <c r="A30" s="37" t="str">
        <f>基本情况!$A$7&amp;基本情况!$B$7</f>
        <v>填表日期：2024年9月13日</v>
      </c>
    </row>
  </sheetData>
  <mergeCells count="6">
    <mergeCell ref="A1:F1"/>
    <mergeCell ref="A2:F2"/>
    <mergeCell ref="A26:B26"/>
    <mergeCell ref="A27:B27"/>
    <mergeCell ref="A28:B28"/>
    <mergeCell ref="D29:E29"/>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zoomScale="90" zoomScaleNormal="90" topLeftCell="A25" workbookViewId="0">
      <selection activeCell="A1" sqref="A1:P1"/>
    </sheetView>
  </sheetViews>
  <sheetFormatPr defaultColWidth="9" defaultRowHeight="15.75" customHeight="1"/>
  <cols>
    <col min="1" max="1" width="5.66666666666667" style="14" customWidth="1"/>
    <col min="2" max="4" width="10.5833333333333" style="14" customWidth="1"/>
    <col min="5" max="5" width="9.16666666666667" style="14" customWidth="1"/>
    <col min="6" max="7" width="5.58333333333333" style="14" customWidth="1"/>
    <col min="8" max="8" width="4.58333333333333" style="14" customWidth="1"/>
    <col min="9" max="9" width="7.58333333333333" style="14" customWidth="1"/>
    <col min="10" max="10" width="8.58333333333333" style="14" customWidth="1"/>
    <col min="11" max="13" width="11.5833333333333" style="14" customWidth="1"/>
    <col min="14" max="14" width="9.58333333333333" style="14" customWidth="1"/>
    <col min="15" max="15" width="6.91666666666667" style="14" customWidth="1"/>
    <col min="16" max="16" width="7.58333333333333" style="14" customWidth="1"/>
    <col min="17" max="16384" width="9" style="14"/>
  </cols>
  <sheetData>
    <row r="1" s="11" customFormat="1" ht="30" customHeight="1" spans="1:16">
      <c r="A1" s="15" t="s">
        <v>1133</v>
      </c>
      <c r="B1" s="15"/>
      <c r="C1" s="15"/>
      <c r="D1" s="15"/>
      <c r="E1" s="15"/>
      <c r="F1" s="15"/>
      <c r="G1" s="15"/>
      <c r="H1" s="15"/>
      <c r="I1" s="15"/>
      <c r="J1" s="15"/>
      <c r="K1" s="15"/>
      <c r="L1" s="15"/>
      <c r="M1" s="15"/>
      <c r="N1" s="15"/>
      <c r="O1" s="15"/>
      <c r="P1" s="15"/>
    </row>
    <row r="2" ht="14.5" customHeight="1" spans="1:16">
      <c r="A2" s="16" t="str">
        <f>基本情况!A4&amp;基本情况!B4</f>
        <v>评估基准日：2024年9月13日</v>
      </c>
      <c r="B2" s="16"/>
      <c r="C2" s="16"/>
      <c r="D2" s="16"/>
      <c r="E2" s="16"/>
      <c r="F2" s="16"/>
      <c r="G2" s="16"/>
      <c r="H2" s="16"/>
      <c r="I2" s="16"/>
      <c r="J2" s="40"/>
      <c r="K2" s="40"/>
      <c r="L2" s="40"/>
      <c r="M2" s="40"/>
      <c r="N2" s="40"/>
      <c r="O2" s="40"/>
      <c r="P2" s="40"/>
    </row>
    <row r="3" customHeight="1" spans="1:16">
      <c r="A3" s="16"/>
      <c r="B3" s="16"/>
      <c r="C3" s="16"/>
      <c r="D3" s="16"/>
      <c r="E3" s="16"/>
      <c r="F3" s="16"/>
      <c r="G3" s="16"/>
      <c r="H3" s="16"/>
      <c r="I3" s="16"/>
      <c r="J3" s="40"/>
      <c r="K3" s="40"/>
      <c r="L3" s="40"/>
      <c r="M3" s="40"/>
      <c r="N3" s="40"/>
      <c r="O3" s="41" t="s">
        <v>1134</v>
      </c>
      <c r="P3" s="41"/>
    </row>
    <row r="4" customHeight="1" spans="1:16">
      <c r="A4" s="94" t="str">
        <f>基本情况!A6&amp;基本情况!B6</f>
        <v>被评估单位：海南省农垦五指山茶业集团股份有限公司定安农产品加工厂</v>
      </c>
      <c r="N4" s="126" t="s">
        <v>377</v>
      </c>
      <c r="O4" s="126"/>
      <c r="P4" s="126"/>
    </row>
    <row r="5" s="120" customFormat="1" ht="25" customHeight="1" spans="1:16">
      <c r="A5" s="101" t="s">
        <v>378</v>
      </c>
      <c r="B5" s="101" t="s">
        <v>1061</v>
      </c>
      <c r="C5" s="124" t="s">
        <v>1062</v>
      </c>
      <c r="D5" s="101" t="s">
        <v>1063</v>
      </c>
      <c r="E5" s="101" t="s">
        <v>1064</v>
      </c>
      <c r="F5" s="67" t="s">
        <v>1135</v>
      </c>
      <c r="G5" s="67" t="s">
        <v>1066</v>
      </c>
      <c r="H5" s="67" t="s">
        <v>1136</v>
      </c>
      <c r="I5" s="101" t="s">
        <v>1068</v>
      </c>
      <c r="J5" s="67" t="s">
        <v>1137</v>
      </c>
      <c r="K5" s="101" t="s">
        <v>674</v>
      </c>
      <c r="L5" s="43" t="s">
        <v>380</v>
      </c>
      <c r="M5" s="101" t="s">
        <v>381</v>
      </c>
      <c r="N5" s="101" t="s">
        <v>382</v>
      </c>
      <c r="O5" s="101" t="s">
        <v>383</v>
      </c>
      <c r="P5" s="101" t="s">
        <v>464</v>
      </c>
    </row>
    <row r="6" ht="15.9" customHeight="1" spans="1:16">
      <c r="A6" s="44">
        <v>1</v>
      </c>
      <c r="B6" s="28"/>
      <c r="C6" s="103"/>
      <c r="D6" s="107"/>
      <c r="E6" s="46"/>
      <c r="F6" s="28"/>
      <c r="G6" s="28"/>
      <c r="H6" s="123"/>
      <c r="I6" s="28"/>
      <c r="J6" s="27"/>
      <c r="K6" s="27"/>
      <c r="L6" s="47"/>
      <c r="M6" s="27"/>
      <c r="N6" s="27">
        <f>M6-L6</f>
        <v>0</v>
      </c>
      <c r="O6" s="113" t="str">
        <f>IF(OR(L6=0,L6=""),"",ROUND((N6)/L6*100,2))</f>
        <v/>
      </c>
      <c r="P6" s="110"/>
    </row>
    <row r="7" ht="15.9" customHeight="1" spans="1:16">
      <c r="A7" s="44"/>
      <c r="B7" s="107"/>
      <c r="C7" s="103"/>
      <c r="D7" s="107"/>
      <c r="E7" s="46"/>
      <c r="F7" s="28"/>
      <c r="G7" s="28"/>
      <c r="H7" s="123"/>
      <c r="I7" s="28"/>
      <c r="J7" s="27"/>
      <c r="K7" s="27"/>
      <c r="L7" s="27"/>
      <c r="M7" s="27"/>
      <c r="N7" s="27">
        <f t="shared" ref="N7:N31" si="0">M7-L7</f>
        <v>0</v>
      </c>
      <c r="O7" s="113" t="str">
        <f t="shared" ref="O7:O32" si="1">IF(OR(L7=0,L7=""),"",ROUND((N7)/L7*100,2))</f>
        <v/>
      </c>
      <c r="P7" s="29"/>
    </row>
    <row r="8" ht="15.9" customHeight="1" spans="1:16">
      <c r="A8" s="44"/>
      <c r="B8" s="28"/>
      <c r="C8" s="103"/>
      <c r="D8" s="45"/>
      <c r="E8" s="46"/>
      <c r="F8" s="28"/>
      <c r="G8" s="28"/>
      <c r="H8" s="123"/>
      <c r="I8" s="28"/>
      <c r="J8" s="27"/>
      <c r="K8" s="27"/>
      <c r="L8" s="27"/>
      <c r="M8" s="27"/>
      <c r="N8" s="27">
        <f t="shared" si="0"/>
        <v>0</v>
      </c>
      <c r="O8" s="113" t="str">
        <f t="shared" si="1"/>
        <v/>
      </c>
      <c r="P8" s="29"/>
    </row>
    <row r="9" ht="15.9" customHeight="1" spans="1:16">
      <c r="A9" s="44"/>
      <c r="B9" s="28"/>
      <c r="C9" s="103"/>
      <c r="D9" s="45"/>
      <c r="E9" s="46"/>
      <c r="F9" s="28"/>
      <c r="G9" s="28"/>
      <c r="H9" s="123"/>
      <c r="I9" s="28"/>
      <c r="J9" s="27"/>
      <c r="K9" s="27"/>
      <c r="L9" s="27"/>
      <c r="M9" s="27"/>
      <c r="N9" s="27">
        <f t="shared" si="0"/>
        <v>0</v>
      </c>
      <c r="O9" s="113" t="str">
        <f t="shared" si="1"/>
        <v/>
      </c>
      <c r="P9" s="29"/>
    </row>
    <row r="10" ht="15.9" customHeight="1" spans="1:16">
      <c r="A10" s="44"/>
      <c r="B10" s="28"/>
      <c r="C10" s="103"/>
      <c r="D10" s="45"/>
      <c r="E10" s="46"/>
      <c r="F10" s="28"/>
      <c r="G10" s="28"/>
      <c r="H10" s="123"/>
      <c r="I10" s="28"/>
      <c r="J10" s="27"/>
      <c r="K10" s="27"/>
      <c r="L10" s="27"/>
      <c r="M10" s="27"/>
      <c r="N10" s="27">
        <f t="shared" si="0"/>
        <v>0</v>
      </c>
      <c r="O10" s="113" t="str">
        <f t="shared" si="1"/>
        <v/>
      </c>
      <c r="P10" s="29"/>
    </row>
    <row r="11" ht="15.9" customHeight="1" spans="1:16">
      <c r="A11" s="44"/>
      <c r="B11" s="28"/>
      <c r="C11" s="103"/>
      <c r="D11" s="45"/>
      <c r="E11" s="46"/>
      <c r="F11" s="28"/>
      <c r="G11" s="28"/>
      <c r="H11" s="123"/>
      <c r="I11" s="28"/>
      <c r="J11" s="27"/>
      <c r="K11" s="27"/>
      <c r="L11" s="27"/>
      <c r="M11" s="27"/>
      <c r="N11" s="27">
        <f t="shared" si="0"/>
        <v>0</v>
      </c>
      <c r="O11" s="113" t="str">
        <f t="shared" si="1"/>
        <v/>
      </c>
      <c r="P11" s="29"/>
    </row>
    <row r="12" ht="15.9" customHeight="1" spans="1:16">
      <c r="A12" s="44"/>
      <c r="B12" s="28"/>
      <c r="C12" s="103"/>
      <c r="D12" s="45"/>
      <c r="E12" s="46"/>
      <c r="F12" s="28"/>
      <c r="G12" s="28"/>
      <c r="H12" s="123"/>
      <c r="I12" s="28"/>
      <c r="J12" s="27"/>
      <c r="K12" s="27"/>
      <c r="L12" s="27"/>
      <c r="M12" s="27"/>
      <c r="N12" s="27">
        <f t="shared" si="0"/>
        <v>0</v>
      </c>
      <c r="O12" s="113" t="str">
        <f t="shared" si="1"/>
        <v/>
      </c>
      <c r="P12" s="29"/>
    </row>
    <row r="13" ht="15.9" customHeight="1" spans="1:16">
      <c r="A13" s="44"/>
      <c r="B13" s="28"/>
      <c r="C13" s="103"/>
      <c r="D13" s="45"/>
      <c r="E13" s="46"/>
      <c r="F13" s="28"/>
      <c r="G13" s="28"/>
      <c r="H13" s="123"/>
      <c r="I13" s="28"/>
      <c r="J13" s="27"/>
      <c r="K13" s="27"/>
      <c r="L13" s="27"/>
      <c r="M13" s="27"/>
      <c r="N13" s="27">
        <f t="shared" si="0"/>
        <v>0</v>
      </c>
      <c r="O13" s="113" t="str">
        <f t="shared" si="1"/>
        <v/>
      </c>
      <c r="P13" s="29"/>
    </row>
    <row r="14" ht="15.9" customHeight="1" spans="1:16">
      <c r="A14" s="44"/>
      <c r="B14" s="28"/>
      <c r="C14" s="103"/>
      <c r="D14" s="45"/>
      <c r="E14" s="46"/>
      <c r="F14" s="28"/>
      <c r="G14" s="28"/>
      <c r="H14" s="123"/>
      <c r="I14" s="28"/>
      <c r="J14" s="27"/>
      <c r="K14" s="27"/>
      <c r="L14" s="27"/>
      <c r="M14" s="27"/>
      <c r="N14" s="27">
        <f t="shared" si="0"/>
        <v>0</v>
      </c>
      <c r="O14" s="113" t="str">
        <f t="shared" si="1"/>
        <v/>
      </c>
      <c r="P14" s="29"/>
    </row>
    <row r="15" ht="15.9" customHeight="1" spans="1:16">
      <c r="A15" s="44"/>
      <c r="B15" s="28"/>
      <c r="C15" s="103"/>
      <c r="D15" s="45"/>
      <c r="E15" s="46"/>
      <c r="F15" s="28"/>
      <c r="G15" s="28"/>
      <c r="H15" s="123"/>
      <c r="I15" s="28"/>
      <c r="J15" s="27"/>
      <c r="K15" s="27"/>
      <c r="L15" s="27"/>
      <c r="M15" s="27"/>
      <c r="N15" s="27">
        <f t="shared" si="0"/>
        <v>0</v>
      </c>
      <c r="O15" s="113" t="str">
        <f t="shared" si="1"/>
        <v/>
      </c>
      <c r="P15" s="29"/>
    </row>
    <row r="16" ht="15.9" customHeight="1" spans="1:16">
      <c r="A16" s="44"/>
      <c r="B16" s="28"/>
      <c r="C16" s="103"/>
      <c r="D16" s="45"/>
      <c r="E16" s="46"/>
      <c r="F16" s="28"/>
      <c r="G16" s="28"/>
      <c r="H16" s="123"/>
      <c r="I16" s="28"/>
      <c r="J16" s="27"/>
      <c r="K16" s="27"/>
      <c r="L16" s="27"/>
      <c r="M16" s="27"/>
      <c r="N16" s="27">
        <f t="shared" si="0"/>
        <v>0</v>
      </c>
      <c r="O16" s="113" t="str">
        <f t="shared" si="1"/>
        <v/>
      </c>
      <c r="P16" s="29"/>
    </row>
    <row r="17" ht="15.9" customHeight="1" spans="1:16">
      <c r="A17" s="44"/>
      <c r="B17" s="28"/>
      <c r="C17" s="103"/>
      <c r="D17" s="45"/>
      <c r="E17" s="46"/>
      <c r="F17" s="28"/>
      <c r="G17" s="28"/>
      <c r="H17" s="123"/>
      <c r="I17" s="28"/>
      <c r="J17" s="27"/>
      <c r="K17" s="27"/>
      <c r="L17" s="27"/>
      <c r="M17" s="27"/>
      <c r="N17" s="27">
        <f t="shared" si="0"/>
        <v>0</v>
      </c>
      <c r="O17" s="113" t="str">
        <f t="shared" si="1"/>
        <v/>
      </c>
      <c r="P17" s="29"/>
    </row>
    <row r="18" ht="15.9" customHeight="1" spans="1:16">
      <c r="A18" s="44"/>
      <c r="B18" s="28"/>
      <c r="C18" s="103"/>
      <c r="D18" s="45"/>
      <c r="E18" s="46"/>
      <c r="F18" s="28"/>
      <c r="G18" s="28"/>
      <c r="H18" s="123"/>
      <c r="I18" s="28"/>
      <c r="J18" s="27"/>
      <c r="K18" s="27"/>
      <c r="L18" s="27"/>
      <c r="M18" s="27"/>
      <c r="N18" s="27">
        <f t="shared" si="0"/>
        <v>0</v>
      </c>
      <c r="O18" s="113" t="str">
        <f t="shared" si="1"/>
        <v/>
      </c>
      <c r="P18" s="29"/>
    </row>
    <row r="19" ht="15.9" customHeight="1" spans="1:16">
      <c r="A19" s="44"/>
      <c r="B19" s="28"/>
      <c r="C19" s="103"/>
      <c r="D19" s="45"/>
      <c r="E19" s="46"/>
      <c r="F19" s="28"/>
      <c r="G19" s="28"/>
      <c r="H19" s="123"/>
      <c r="I19" s="28"/>
      <c r="J19" s="27"/>
      <c r="K19" s="27"/>
      <c r="L19" s="27"/>
      <c r="M19" s="27"/>
      <c r="N19" s="27">
        <f t="shared" si="0"/>
        <v>0</v>
      </c>
      <c r="O19" s="113" t="str">
        <f t="shared" si="1"/>
        <v/>
      </c>
      <c r="P19" s="29"/>
    </row>
    <row r="20" ht="15.9" customHeight="1" spans="1:16">
      <c r="A20" s="44"/>
      <c r="B20" s="28"/>
      <c r="C20" s="103"/>
      <c r="D20" s="45"/>
      <c r="E20" s="46"/>
      <c r="F20" s="28"/>
      <c r="G20" s="28"/>
      <c r="H20" s="123"/>
      <c r="I20" s="28"/>
      <c r="J20" s="27"/>
      <c r="K20" s="27"/>
      <c r="L20" s="27"/>
      <c r="M20" s="27"/>
      <c r="N20" s="27">
        <f t="shared" si="0"/>
        <v>0</v>
      </c>
      <c r="O20" s="113" t="str">
        <f t="shared" si="1"/>
        <v/>
      </c>
      <c r="P20" s="29"/>
    </row>
    <row r="21" ht="15.9" customHeight="1" spans="1:16">
      <c r="A21" s="44"/>
      <c r="B21" s="28"/>
      <c r="C21" s="103"/>
      <c r="D21" s="45"/>
      <c r="E21" s="46"/>
      <c r="F21" s="28"/>
      <c r="G21" s="28"/>
      <c r="H21" s="123"/>
      <c r="I21" s="28"/>
      <c r="J21" s="27"/>
      <c r="K21" s="27"/>
      <c r="L21" s="27"/>
      <c r="M21" s="27"/>
      <c r="N21" s="27">
        <f t="shared" si="0"/>
        <v>0</v>
      </c>
      <c r="O21" s="113" t="str">
        <f t="shared" si="1"/>
        <v/>
      </c>
      <c r="P21" s="29"/>
    </row>
    <row r="22" ht="15.9" customHeight="1" spans="1:16">
      <c r="A22" s="44"/>
      <c r="B22" s="28"/>
      <c r="C22" s="103"/>
      <c r="D22" s="45"/>
      <c r="E22" s="46"/>
      <c r="F22" s="28"/>
      <c r="G22" s="28"/>
      <c r="H22" s="123"/>
      <c r="I22" s="28"/>
      <c r="J22" s="27"/>
      <c r="K22" s="27"/>
      <c r="L22" s="27"/>
      <c r="M22" s="27"/>
      <c r="N22" s="27">
        <f t="shared" si="0"/>
        <v>0</v>
      </c>
      <c r="O22" s="113" t="str">
        <f t="shared" si="1"/>
        <v/>
      </c>
      <c r="P22" s="29"/>
    </row>
    <row r="23" ht="15.9" customHeight="1" spans="1:16">
      <c r="A23" s="44"/>
      <c r="B23" s="28"/>
      <c r="C23" s="103"/>
      <c r="D23" s="45"/>
      <c r="E23" s="46"/>
      <c r="F23" s="28"/>
      <c r="G23" s="28"/>
      <c r="H23" s="123"/>
      <c r="I23" s="28"/>
      <c r="J23" s="27"/>
      <c r="K23" s="27"/>
      <c r="L23" s="27"/>
      <c r="M23" s="27"/>
      <c r="N23" s="27">
        <f t="shared" si="0"/>
        <v>0</v>
      </c>
      <c r="O23" s="113" t="str">
        <f t="shared" si="1"/>
        <v/>
      </c>
      <c r="P23" s="29"/>
    </row>
    <row r="24" ht="15.9" customHeight="1" spans="1:16">
      <c r="A24" s="44"/>
      <c r="B24" s="28"/>
      <c r="C24" s="103"/>
      <c r="D24" s="45"/>
      <c r="E24" s="46"/>
      <c r="F24" s="28"/>
      <c r="G24" s="28"/>
      <c r="H24" s="123"/>
      <c r="I24" s="28"/>
      <c r="J24" s="27"/>
      <c r="K24" s="27"/>
      <c r="L24" s="27"/>
      <c r="M24" s="27"/>
      <c r="N24" s="27">
        <f t="shared" si="0"/>
        <v>0</v>
      </c>
      <c r="O24" s="113" t="str">
        <f t="shared" si="1"/>
        <v/>
      </c>
      <c r="P24" s="29"/>
    </row>
    <row r="25" ht="15.9" customHeight="1" spans="1:16">
      <c r="A25" s="44"/>
      <c r="B25" s="28"/>
      <c r="C25" s="103"/>
      <c r="D25" s="45"/>
      <c r="E25" s="46"/>
      <c r="F25" s="28"/>
      <c r="G25" s="28"/>
      <c r="H25" s="123"/>
      <c r="I25" s="28"/>
      <c r="J25" s="27"/>
      <c r="K25" s="27"/>
      <c r="L25" s="27"/>
      <c r="M25" s="27"/>
      <c r="N25" s="27">
        <f t="shared" si="0"/>
        <v>0</v>
      </c>
      <c r="O25" s="113" t="str">
        <f t="shared" si="1"/>
        <v/>
      </c>
      <c r="P25" s="29"/>
    </row>
    <row r="26" ht="15.9" customHeight="1" spans="1:16">
      <c r="A26" s="44"/>
      <c r="B26" s="28"/>
      <c r="C26" s="103"/>
      <c r="D26" s="45"/>
      <c r="E26" s="46"/>
      <c r="F26" s="28"/>
      <c r="G26" s="28"/>
      <c r="H26" s="123"/>
      <c r="I26" s="28"/>
      <c r="J26" s="27"/>
      <c r="K26" s="27"/>
      <c r="L26" s="27"/>
      <c r="M26" s="27"/>
      <c r="N26" s="27">
        <f t="shared" si="0"/>
        <v>0</v>
      </c>
      <c r="O26" s="113" t="str">
        <f t="shared" si="1"/>
        <v/>
      </c>
      <c r="P26" s="29"/>
    </row>
    <row r="27" ht="15.9" customHeight="1" spans="1:16">
      <c r="A27" s="44"/>
      <c r="B27" s="28"/>
      <c r="C27" s="103"/>
      <c r="D27" s="45"/>
      <c r="E27" s="46"/>
      <c r="F27" s="28"/>
      <c r="G27" s="28"/>
      <c r="H27" s="123"/>
      <c r="I27" s="28"/>
      <c r="J27" s="27"/>
      <c r="K27" s="27"/>
      <c r="L27" s="27"/>
      <c r="M27" s="27"/>
      <c r="N27" s="27">
        <f t="shared" si="0"/>
        <v>0</v>
      </c>
      <c r="O27" s="113" t="str">
        <f t="shared" si="1"/>
        <v/>
      </c>
      <c r="P27" s="29"/>
    </row>
    <row r="28" ht="15.9" customHeight="1" spans="1:16">
      <c r="A28" s="44"/>
      <c r="B28" s="28"/>
      <c r="C28" s="103"/>
      <c r="D28" s="45"/>
      <c r="E28" s="46"/>
      <c r="F28" s="28"/>
      <c r="G28" s="28"/>
      <c r="H28" s="123"/>
      <c r="I28" s="28"/>
      <c r="J28" s="27"/>
      <c r="K28" s="27"/>
      <c r="L28" s="27"/>
      <c r="M28" s="27"/>
      <c r="N28" s="27">
        <f t="shared" si="0"/>
        <v>0</v>
      </c>
      <c r="O28" s="113" t="str">
        <f t="shared" si="1"/>
        <v/>
      </c>
      <c r="P28" s="29"/>
    </row>
    <row r="29" ht="15.9" customHeight="1" spans="1:16">
      <c r="A29" s="44"/>
      <c r="B29" s="28"/>
      <c r="C29" s="103"/>
      <c r="D29" s="45"/>
      <c r="E29" s="46"/>
      <c r="F29" s="28"/>
      <c r="G29" s="28"/>
      <c r="H29" s="123"/>
      <c r="I29" s="28"/>
      <c r="J29" s="27"/>
      <c r="K29" s="27"/>
      <c r="L29" s="27"/>
      <c r="M29" s="27"/>
      <c r="N29" s="27">
        <f t="shared" si="0"/>
        <v>0</v>
      </c>
      <c r="O29" s="113" t="str">
        <f t="shared" si="1"/>
        <v/>
      </c>
      <c r="P29" s="29"/>
    </row>
    <row r="30" ht="15.9" customHeight="1" spans="1:16">
      <c r="A30" s="31" t="s">
        <v>493</v>
      </c>
      <c r="B30" s="125"/>
      <c r="C30" s="125"/>
      <c r="D30" s="45"/>
      <c r="E30" s="46"/>
      <c r="F30" s="28"/>
      <c r="G30" s="28"/>
      <c r="H30" s="123"/>
      <c r="I30" s="28"/>
      <c r="J30" s="27">
        <f>SUM(J6:J29)</f>
        <v>0</v>
      </c>
      <c r="K30" s="27">
        <f>SUM(K6:K29)</f>
        <v>0</v>
      </c>
      <c r="L30" s="27">
        <f t="shared" ref="L30:N30" si="2">SUM(L6:L29)</f>
        <v>0</v>
      </c>
      <c r="M30" s="27">
        <f t="shared" si="2"/>
        <v>0</v>
      </c>
      <c r="N30" s="27">
        <f t="shared" si="2"/>
        <v>0</v>
      </c>
      <c r="O30" s="113" t="str">
        <f t="shared" si="1"/>
        <v/>
      </c>
      <c r="P30" s="29"/>
    </row>
    <row r="31" ht="15.9" customHeight="1" spans="1:16">
      <c r="A31" s="31" t="s">
        <v>1138</v>
      </c>
      <c r="B31" s="125"/>
      <c r="C31" s="125"/>
      <c r="D31" s="45"/>
      <c r="E31" s="46"/>
      <c r="F31" s="28"/>
      <c r="G31" s="28"/>
      <c r="H31" s="123"/>
      <c r="I31" s="28"/>
      <c r="J31" s="27"/>
      <c r="K31" s="27"/>
      <c r="L31" s="27"/>
      <c r="M31" s="27"/>
      <c r="N31" s="27">
        <f t="shared" si="0"/>
        <v>0</v>
      </c>
      <c r="O31" s="113" t="str">
        <f t="shared" si="1"/>
        <v/>
      </c>
      <c r="P31" s="29"/>
    </row>
    <row r="32" ht="15.9" customHeight="1" spans="1:16">
      <c r="A32" s="31" t="s">
        <v>534</v>
      </c>
      <c r="B32" s="125"/>
      <c r="C32" s="125"/>
      <c r="D32" s="96"/>
      <c r="E32" s="46"/>
      <c r="F32" s="28"/>
      <c r="G32" s="28"/>
      <c r="H32" s="123"/>
      <c r="I32" s="28"/>
      <c r="J32" s="27">
        <f>J30</f>
        <v>0</v>
      </c>
      <c r="K32" s="27">
        <f>K30-K31</f>
        <v>0</v>
      </c>
      <c r="L32" s="27">
        <f t="shared" ref="L32:N32" si="3">L30-L31</f>
        <v>0</v>
      </c>
      <c r="M32" s="27">
        <f t="shared" si="3"/>
        <v>0</v>
      </c>
      <c r="N32" s="27">
        <f t="shared" si="3"/>
        <v>0</v>
      </c>
      <c r="O32" s="113" t="str">
        <f t="shared" si="1"/>
        <v/>
      </c>
      <c r="P32" s="29"/>
    </row>
    <row r="33" s="13" customFormat="1" ht="15.9" customHeight="1" spans="1:11">
      <c r="A33" s="34" t="str">
        <f>CONCATENATE("被评估单位填表人：",基本情况!$D$9)</f>
        <v>被评估单位填表人：</v>
      </c>
      <c r="B33" s="35"/>
      <c r="C33" s="35"/>
      <c r="D33" s="35"/>
      <c r="F33" s="65"/>
      <c r="G33" s="48"/>
      <c r="H33" s="48"/>
      <c r="I33" s="48"/>
      <c r="J33" s="48"/>
      <c r="K33" s="13" t="str">
        <f>CONCATENATE("资产评估专业人员：",基本情况!$B$15)</f>
        <v>资产评估专业人员：</v>
      </c>
    </row>
    <row r="34" s="13" customFormat="1" ht="15.9" customHeight="1" spans="1:1">
      <c r="A34" s="37" t="str">
        <f>基本情况!$A$7&amp;基本情况!$B$7</f>
        <v>填表日期：2024年9月13日</v>
      </c>
    </row>
  </sheetData>
  <mergeCells count="7">
    <mergeCell ref="A1:P1"/>
    <mergeCell ref="A2:P2"/>
    <mergeCell ref="O3:P3"/>
    <mergeCell ref="N4:P4"/>
    <mergeCell ref="A30:C30"/>
    <mergeCell ref="A31:C31"/>
    <mergeCell ref="A32:C32"/>
  </mergeCells>
  <printOptions horizontalCentered="1"/>
  <pageMargins left="0.590551181102362" right="0.590551181102362" top="0.866141732283464" bottom="0.47244094488189" header="1.22047244094488" footer="0.196850393700787"/>
  <pageSetup paperSize="9" scale="91"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0"/>
  <sheetViews>
    <sheetView zoomScale="90" zoomScaleNormal="90" workbookViewId="0">
      <selection activeCell="A1" sqref="A1:P1"/>
    </sheetView>
  </sheetViews>
  <sheetFormatPr defaultColWidth="9" defaultRowHeight="15.75"/>
  <cols>
    <col min="1" max="1" width="5.66666666666667" customWidth="1"/>
    <col min="2" max="3" width="11.5833333333333" customWidth="1"/>
    <col min="4" max="4" width="7.58333333333333" customWidth="1"/>
    <col min="5" max="5" width="9.16666666666667" customWidth="1"/>
    <col min="6" max="7" width="6.58333333333333" customWidth="1"/>
    <col min="8" max="8" width="8.58333333333333" customWidth="1"/>
    <col min="9" max="11" width="11.5833333333333" customWidth="1"/>
    <col min="12" max="12" width="9.58333333333333" customWidth="1"/>
    <col min="13" max="13" width="6.58333333333333" customWidth="1"/>
    <col min="14" max="14" width="7.08333333333333" customWidth="1"/>
  </cols>
  <sheetData>
    <row r="1" ht="23.25" spans="1:21">
      <c r="A1" s="15" t="s">
        <v>1139</v>
      </c>
      <c r="B1" s="15"/>
      <c r="C1" s="15"/>
      <c r="D1" s="15"/>
      <c r="E1" s="15"/>
      <c r="F1" s="15"/>
      <c r="G1" s="15"/>
      <c r="H1" s="15"/>
      <c r="I1" s="15"/>
      <c r="J1" s="15"/>
      <c r="K1" s="15"/>
      <c r="L1" s="15"/>
      <c r="M1" s="15"/>
      <c r="N1" s="15"/>
      <c r="O1" s="128"/>
      <c r="P1" s="128"/>
      <c r="Q1" s="128"/>
      <c r="R1" s="128"/>
      <c r="S1" s="128"/>
      <c r="T1" s="128"/>
      <c r="U1" s="128"/>
    </row>
    <row r="2" s="127" customFormat="1" ht="14.5" customHeight="1" spans="1:21">
      <c r="A2" s="16" t="str">
        <f>基本情况!A4&amp;基本情况!B4</f>
        <v>评估基准日：2024年9月13日</v>
      </c>
      <c r="B2" s="16"/>
      <c r="C2" s="16"/>
      <c r="D2" s="16"/>
      <c r="E2" s="16"/>
      <c r="F2" s="16"/>
      <c r="G2" s="16"/>
      <c r="H2" s="16"/>
      <c r="I2" s="40"/>
      <c r="J2" s="40"/>
      <c r="K2" s="40"/>
      <c r="L2" s="40"/>
      <c r="M2" s="40"/>
      <c r="N2" s="40"/>
      <c r="O2" s="129"/>
      <c r="P2" s="129"/>
      <c r="Q2" s="129"/>
      <c r="R2" s="129"/>
      <c r="S2" s="129"/>
      <c r="T2" s="129"/>
      <c r="U2" s="129"/>
    </row>
    <row r="3" customHeight="1" spans="1:21">
      <c r="A3" s="16"/>
      <c r="B3" s="16"/>
      <c r="C3" s="16"/>
      <c r="D3" s="16"/>
      <c r="E3" s="16"/>
      <c r="F3" s="16"/>
      <c r="G3" s="16"/>
      <c r="H3" s="16"/>
      <c r="I3" s="40"/>
      <c r="J3" s="40"/>
      <c r="K3" s="40"/>
      <c r="L3" s="40"/>
      <c r="M3" s="41" t="s">
        <v>1140</v>
      </c>
      <c r="N3" s="41"/>
      <c r="O3" s="128"/>
      <c r="P3" s="128"/>
      <c r="Q3" s="128"/>
      <c r="R3" s="128"/>
      <c r="S3" s="128"/>
      <c r="T3" s="128"/>
      <c r="U3" s="128"/>
    </row>
    <row r="4" customHeight="1" spans="1:21">
      <c r="A4" s="18" t="str">
        <f>基本情况!A6&amp;基本情况!B6</f>
        <v>被评估单位：海南省农垦五指山茶业集团股份有限公司定安农产品加工厂</v>
      </c>
      <c r="B4" s="18"/>
      <c r="C4" s="18"/>
      <c r="D4" s="18"/>
      <c r="E4" s="14"/>
      <c r="F4" s="14"/>
      <c r="G4" s="14"/>
      <c r="H4" s="14"/>
      <c r="I4" s="14"/>
      <c r="J4" s="14"/>
      <c r="K4" s="14"/>
      <c r="L4" s="14"/>
      <c r="M4" s="14"/>
      <c r="N4" s="42" t="s">
        <v>377</v>
      </c>
      <c r="O4" s="128"/>
      <c r="P4" s="128"/>
      <c r="Q4" s="128"/>
      <c r="R4" s="128"/>
      <c r="S4" s="128"/>
      <c r="T4" s="128"/>
      <c r="U4" s="128"/>
    </row>
    <row r="5" ht="25" customHeight="1" spans="1:21">
      <c r="A5" s="101" t="s">
        <v>378</v>
      </c>
      <c r="B5" s="67" t="s">
        <v>1141</v>
      </c>
      <c r="C5" s="67" t="s">
        <v>1142</v>
      </c>
      <c r="D5" s="101" t="s">
        <v>1143</v>
      </c>
      <c r="E5" s="101" t="s">
        <v>1064</v>
      </c>
      <c r="F5" s="67" t="s">
        <v>1144</v>
      </c>
      <c r="G5" s="67" t="s">
        <v>1145</v>
      </c>
      <c r="H5" s="67" t="s">
        <v>1146</v>
      </c>
      <c r="I5" s="101" t="s">
        <v>674</v>
      </c>
      <c r="J5" s="43" t="s">
        <v>380</v>
      </c>
      <c r="K5" s="101" t="s">
        <v>381</v>
      </c>
      <c r="L5" s="101" t="s">
        <v>382</v>
      </c>
      <c r="M5" s="101" t="s">
        <v>383</v>
      </c>
      <c r="N5" s="101" t="s">
        <v>464</v>
      </c>
      <c r="O5" s="128"/>
      <c r="P5" s="128"/>
      <c r="Q5" s="128"/>
      <c r="R5" s="128"/>
      <c r="S5" s="128"/>
      <c r="T5" s="128"/>
      <c r="U5" s="128"/>
    </row>
    <row r="6" ht="15.9" customHeight="1" spans="1:21">
      <c r="A6" s="44">
        <v>1</v>
      </c>
      <c r="B6" s="28"/>
      <c r="C6" s="28"/>
      <c r="D6" s="28"/>
      <c r="E6" s="46"/>
      <c r="F6" s="123"/>
      <c r="G6" s="28"/>
      <c r="H6" s="28"/>
      <c r="I6" s="27"/>
      <c r="J6" s="47"/>
      <c r="K6" s="27"/>
      <c r="L6" s="27">
        <f>K6-J6</f>
        <v>0</v>
      </c>
      <c r="M6" s="113" t="str">
        <f>IF(OR(J6=0,J6=""),"",ROUND((L6)/J6*100,2))</f>
        <v/>
      </c>
      <c r="N6" s="29"/>
      <c r="O6" s="128"/>
      <c r="P6" s="128"/>
      <c r="Q6" s="128"/>
      <c r="R6" s="128"/>
      <c r="S6" s="128"/>
      <c r="T6" s="128"/>
      <c r="U6" s="128"/>
    </row>
    <row r="7" ht="15.9" customHeight="1" spans="1:21">
      <c r="A7" s="44"/>
      <c r="B7" s="28"/>
      <c r="C7" s="28"/>
      <c r="D7" s="28"/>
      <c r="E7" s="46"/>
      <c r="F7" s="123"/>
      <c r="G7" s="28"/>
      <c r="H7" s="28"/>
      <c r="I7" s="27"/>
      <c r="J7" s="27"/>
      <c r="K7" s="27"/>
      <c r="L7" s="27">
        <f t="shared" ref="L7:L28" si="0">K7-J7</f>
        <v>0</v>
      </c>
      <c r="M7" s="113" t="str">
        <f t="shared" ref="M7:M29" si="1">IF(OR(J7=0,J7=""),"",ROUND((L7)/J7*100,2))</f>
        <v/>
      </c>
      <c r="N7" s="29"/>
      <c r="O7" s="128"/>
      <c r="P7" s="128"/>
      <c r="Q7" s="128"/>
      <c r="R7" s="128"/>
      <c r="S7" s="128"/>
      <c r="T7" s="128"/>
      <c r="U7" s="128"/>
    </row>
    <row r="8" ht="15.9" customHeight="1" spans="1:21">
      <c r="A8" s="44"/>
      <c r="B8" s="28"/>
      <c r="C8" s="28"/>
      <c r="D8" s="28"/>
      <c r="E8" s="46"/>
      <c r="F8" s="123"/>
      <c r="G8" s="28"/>
      <c r="H8" s="28"/>
      <c r="I8" s="27"/>
      <c r="J8" s="27"/>
      <c r="K8" s="27"/>
      <c r="L8" s="27">
        <f t="shared" si="0"/>
        <v>0</v>
      </c>
      <c r="M8" s="113" t="str">
        <f t="shared" si="1"/>
        <v/>
      </c>
      <c r="N8" s="29"/>
      <c r="O8" s="128"/>
      <c r="P8" s="128"/>
      <c r="Q8" s="128"/>
      <c r="R8" s="128"/>
      <c r="S8" s="128"/>
      <c r="T8" s="128"/>
      <c r="U8" s="128"/>
    </row>
    <row r="9" ht="15.9" customHeight="1" spans="1:21">
      <c r="A9" s="44"/>
      <c r="B9" s="28"/>
      <c r="C9" s="28"/>
      <c r="D9" s="28"/>
      <c r="E9" s="46"/>
      <c r="F9" s="123"/>
      <c r="G9" s="28"/>
      <c r="H9" s="28"/>
      <c r="I9" s="27"/>
      <c r="J9" s="27"/>
      <c r="K9" s="27"/>
      <c r="L9" s="27">
        <f t="shared" si="0"/>
        <v>0</v>
      </c>
      <c r="M9" s="113" t="str">
        <f t="shared" si="1"/>
        <v/>
      </c>
      <c r="N9" s="29"/>
      <c r="O9" s="128"/>
      <c r="P9" s="128"/>
      <c r="Q9" s="128"/>
      <c r="R9" s="128"/>
      <c r="S9" s="128"/>
      <c r="T9" s="128"/>
      <c r="U9" s="128"/>
    </row>
    <row r="10" ht="15.9" customHeight="1" spans="1:21">
      <c r="A10" s="44"/>
      <c r="B10" s="28"/>
      <c r="C10" s="28"/>
      <c r="D10" s="28"/>
      <c r="E10" s="46"/>
      <c r="F10" s="123"/>
      <c r="G10" s="28"/>
      <c r="H10" s="28"/>
      <c r="I10" s="27"/>
      <c r="J10" s="27"/>
      <c r="K10" s="27"/>
      <c r="L10" s="27">
        <f t="shared" si="0"/>
        <v>0</v>
      </c>
      <c r="M10" s="113" t="str">
        <f t="shared" si="1"/>
        <v/>
      </c>
      <c r="N10" s="29"/>
      <c r="O10" s="128"/>
      <c r="P10" s="128"/>
      <c r="Q10" s="128"/>
      <c r="R10" s="128"/>
      <c r="S10" s="128"/>
      <c r="T10" s="128"/>
      <c r="U10" s="128"/>
    </row>
    <row r="11" ht="15.9" customHeight="1" spans="1:21">
      <c r="A11" s="44"/>
      <c r="B11" s="28"/>
      <c r="C11" s="28"/>
      <c r="D11" s="28"/>
      <c r="E11" s="46"/>
      <c r="F11" s="123"/>
      <c r="G11" s="28"/>
      <c r="H11" s="28"/>
      <c r="I11" s="27"/>
      <c r="J11" s="27"/>
      <c r="K11" s="27"/>
      <c r="L11" s="27">
        <f t="shared" si="0"/>
        <v>0</v>
      </c>
      <c r="M11" s="113" t="str">
        <f t="shared" si="1"/>
        <v/>
      </c>
      <c r="N11" s="29"/>
      <c r="O11" s="128"/>
      <c r="P11" s="128"/>
      <c r="Q11" s="128"/>
      <c r="R11" s="128"/>
      <c r="S11" s="128"/>
      <c r="T11" s="128"/>
      <c r="U11" s="128"/>
    </row>
    <row r="12" ht="15.9" customHeight="1" spans="1:21">
      <c r="A12" s="44"/>
      <c r="B12" s="28"/>
      <c r="C12" s="28"/>
      <c r="D12" s="28"/>
      <c r="E12" s="46"/>
      <c r="F12" s="123"/>
      <c r="G12" s="28"/>
      <c r="H12" s="28"/>
      <c r="I12" s="27"/>
      <c r="J12" s="27"/>
      <c r="K12" s="27"/>
      <c r="L12" s="27">
        <f t="shared" si="0"/>
        <v>0</v>
      </c>
      <c r="M12" s="113" t="str">
        <f t="shared" si="1"/>
        <v/>
      </c>
      <c r="N12" s="29"/>
      <c r="O12" s="128"/>
      <c r="P12" s="128"/>
      <c r="Q12" s="128"/>
      <c r="R12" s="128"/>
      <c r="S12" s="128"/>
      <c r="T12" s="128"/>
      <c r="U12" s="128"/>
    </row>
    <row r="13" ht="15.9" customHeight="1" spans="1:21">
      <c r="A13" s="44"/>
      <c r="B13" s="28"/>
      <c r="C13" s="28"/>
      <c r="D13" s="28"/>
      <c r="E13" s="46"/>
      <c r="F13" s="123"/>
      <c r="G13" s="28"/>
      <c r="H13" s="28"/>
      <c r="I13" s="27"/>
      <c r="J13" s="27"/>
      <c r="K13" s="27"/>
      <c r="L13" s="27">
        <f t="shared" si="0"/>
        <v>0</v>
      </c>
      <c r="M13" s="113" t="str">
        <f t="shared" si="1"/>
        <v/>
      </c>
      <c r="N13" s="29"/>
      <c r="O13" s="128"/>
      <c r="P13" s="128"/>
      <c r="Q13" s="128"/>
      <c r="R13" s="128"/>
      <c r="S13" s="128"/>
      <c r="T13" s="128"/>
      <c r="U13" s="128"/>
    </row>
    <row r="14" ht="15.9" customHeight="1" spans="1:21">
      <c r="A14" s="44"/>
      <c r="B14" s="28"/>
      <c r="C14" s="28"/>
      <c r="D14" s="28"/>
      <c r="E14" s="46"/>
      <c r="F14" s="123"/>
      <c r="G14" s="28"/>
      <c r="H14" s="28"/>
      <c r="I14" s="27"/>
      <c r="J14" s="27"/>
      <c r="K14" s="27"/>
      <c r="L14" s="27">
        <f t="shared" si="0"/>
        <v>0</v>
      </c>
      <c r="M14" s="113" t="str">
        <f t="shared" si="1"/>
        <v/>
      </c>
      <c r="N14" s="29"/>
      <c r="O14" s="128"/>
      <c r="P14" s="128"/>
      <c r="Q14" s="128"/>
      <c r="R14" s="128"/>
      <c r="S14" s="128"/>
      <c r="T14" s="128"/>
      <c r="U14" s="128"/>
    </row>
    <row r="15" ht="15.9" customHeight="1" spans="1:21">
      <c r="A15" s="44"/>
      <c r="B15" s="28"/>
      <c r="C15" s="28"/>
      <c r="D15" s="28"/>
      <c r="E15" s="46"/>
      <c r="F15" s="123"/>
      <c r="G15" s="28"/>
      <c r="H15" s="28"/>
      <c r="I15" s="27"/>
      <c r="J15" s="27"/>
      <c r="K15" s="27"/>
      <c r="L15" s="27">
        <f t="shared" si="0"/>
        <v>0</v>
      </c>
      <c r="M15" s="113" t="str">
        <f t="shared" si="1"/>
        <v/>
      </c>
      <c r="N15" s="29"/>
      <c r="O15" s="128"/>
      <c r="P15" s="128"/>
      <c r="Q15" s="128"/>
      <c r="R15" s="128"/>
      <c r="S15" s="128"/>
      <c r="T15" s="128"/>
      <c r="U15" s="128"/>
    </row>
    <row r="16" ht="15.9" customHeight="1" spans="1:21">
      <c r="A16" s="44"/>
      <c r="B16" s="28"/>
      <c r="C16" s="28"/>
      <c r="D16" s="28"/>
      <c r="E16" s="46"/>
      <c r="F16" s="123"/>
      <c r="G16" s="28"/>
      <c r="H16" s="28"/>
      <c r="I16" s="27"/>
      <c r="J16" s="27"/>
      <c r="K16" s="27"/>
      <c r="L16" s="27">
        <f t="shared" si="0"/>
        <v>0</v>
      </c>
      <c r="M16" s="113" t="str">
        <f t="shared" si="1"/>
        <v/>
      </c>
      <c r="N16" s="29"/>
      <c r="O16" s="128"/>
      <c r="P16" s="128"/>
      <c r="Q16" s="128"/>
      <c r="R16" s="128"/>
      <c r="S16" s="128"/>
      <c r="T16" s="128"/>
      <c r="U16" s="128"/>
    </row>
    <row r="17" ht="15.9" customHeight="1" spans="1:21">
      <c r="A17" s="44"/>
      <c r="B17" s="28"/>
      <c r="C17" s="28"/>
      <c r="D17" s="28"/>
      <c r="E17" s="46"/>
      <c r="F17" s="123"/>
      <c r="G17" s="28"/>
      <c r="H17" s="28"/>
      <c r="I17" s="27"/>
      <c r="J17" s="27"/>
      <c r="K17" s="27"/>
      <c r="L17" s="27">
        <f t="shared" si="0"/>
        <v>0</v>
      </c>
      <c r="M17" s="113" t="str">
        <f t="shared" si="1"/>
        <v/>
      </c>
      <c r="N17" s="29"/>
      <c r="O17" s="128"/>
      <c r="P17" s="128"/>
      <c r="Q17" s="128"/>
      <c r="R17" s="128"/>
      <c r="S17" s="128"/>
      <c r="T17" s="128"/>
      <c r="U17" s="128"/>
    </row>
    <row r="18" ht="15.9" customHeight="1" spans="1:21">
      <c r="A18" s="44"/>
      <c r="B18" s="28"/>
      <c r="C18" s="28"/>
      <c r="D18" s="28"/>
      <c r="E18" s="46"/>
      <c r="F18" s="123"/>
      <c r="G18" s="28"/>
      <c r="H18" s="28"/>
      <c r="I18" s="27"/>
      <c r="J18" s="27"/>
      <c r="K18" s="27"/>
      <c r="L18" s="27">
        <f t="shared" si="0"/>
        <v>0</v>
      </c>
      <c r="M18" s="113" t="str">
        <f t="shared" si="1"/>
        <v/>
      </c>
      <c r="N18" s="29"/>
      <c r="O18" s="128"/>
      <c r="P18" s="128"/>
      <c r="Q18" s="128"/>
      <c r="R18" s="128"/>
      <c r="S18" s="128"/>
      <c r="T18" s="128"/>
      <c r="U18" s="128"/>
    </row>
    <row r="19" ht="15.9" customHeight="1" spans="1:21">
      <c r="A19" s="44"/>
      <c r="B19" s="28"/>
      <c r="C19" s="28"/>
      <c r="D19" s="28"/>
      <c r="E19" s="46"/>
      <c r="F19" s="123"/>
      <c r="G19" s="28"/>
      <c r="H19" s="28"/>
      <c r="I19" s="27"/>
      <c r="J19" s="27"/>
      <c r="K19" s="27"/>
      <c r="L19" s="27">
        <f t="shared" si="0"/>
        <v>0</v>
      </c>
      <c r="M19" s="113" t="str">
        <f t="shared" si="1"/>
        <v/>
      </c>
      <c r="N19" s="29"/>
      <c r="O19" s="128"/>
      <c r="P19" s="128"/>
      <c r="Q19" s="128"/>
      <c r="R19" s="128"/>
      <c r="S19" s="128"/>
      <c r="T19" s="128"/>
      <c r="U19" s="128"/>
    </row>
    <row r="20" ht="15.9" customHeight="1" spans="1:21">
      <c r="A20" s="44"/>
      <c r="B20" s="28"/>
      <c r="C20" s="28"/>
      <c r="D20" s="28"/>
      <c r="E20" s="46"/>
      <c r="F20" s="123"/>
      <c r="G20" s="28"/>
      <c r="H20" s="28"/>
      <c r="I20" s="27"/>
      <c r="J20" s="27"/>
      <c r="K20" s="27"/>
      <c r="L20" s="27">
        <f t="shared" si="0"/>
        <v>0</v>
      </c>
      <c r="M20" s="113" t="str">
        <f t="shared" si="1"/>
        <v/>
      </c>
      <c r="N20" s="29"/>
      <c r="O20" s="128"/>
      <c r="P20" s="128"/>
      <c r="Q20" s="128"/>
      <c r="R20" s="128"/>
      <c r="S20" s="128"/>
      <c r="T20" s="128"/>
      <c r="U20" s="128"/>
    </row>
    <row r="21" ht="15.9" customHeight="1" spans="1:21">
      <c r="A21" s="44"/>
      <c r="B21" s="28"/>
      <c r="C21" s="28"/>
      <c r="D21" s="28"/>
      <c r="E21" s="46"/>
      <c r="F21" s="123"/>
      <c r="G21" s="28"/>
      <c r="H21" s="28"/>
      <c r="I21" s="27"/>
      <c r="J21" s="27"/>
      <c r="K21" s="27"/>
      <c r="L21" s="27">
        <f t="shared" si="0"/>
        <v>0</v>
      </c>
      <c r="M21" s="113" t="str">
        <f t="shared" si="1"/>
        <v/>
      </c>
      <c r="N21" s="29"/>
      <c r="O21" s="128"/>
      <c r="P21" s="128"/>
      <c r="Q21" s="128"/>
      <c r="R21" s="128"/>
      <c r="S21" s="128"/>
      <c r="T21" s="128"/>
      <c r="U21" s="128"/>
    </row>
    <row r="22" ht="15.9" customHeight="1" spans="1:21">
      <c r="A22" s="44"/>
      <c r="B22" s="28"/>
      <c r="C22" s="28"/>
      <c r="D22" s="28"/>
      <c r="E22" s="46"/>
      <c r="F22" s="123"/>
      <c r="G22" s="28"/>
      <c r="H22" s="28"/>
      <c r="I22" s="27"/>
      <c r="J22" s="27"/>
      <c r="K22" s="27"/>
      <c r="L22" s="27">
        <f t="shared" si="0"/>
        <v>0</v>
      </c>
      <c r="M22" s="113" t="str">
        <f t="shared" si="1"/>
        <v/>
      </c>
      <c r="N22" s="29"/>
      <c r="O22" s="128"/>
      <c r="P22" s="128"/>
      <c r="Q22" s="128"/>
      <c r="R22" s="128"/>
      <c r="S22" s="128"/>
      <c r="T22" s="128"/>
      <c r="U22" s="128"/>
    </row>
    <row r="23" ht="15.9" customHeight="1" spans="1:21">
      <c r="A23" s="44"/>
      <c r="B23" s="28"/>
      <c r="C23" s="28"/>
      <c r="D23" s="28"/>
      <c r="E23" s="46"/>
      <c r="F23" s="123"/>
      <c r="G23" s="28"/>
      <c r="H23" s="28"/>
      <c r="I23" s="27"/>
      <c r="J23" s="27"/>
      <c r="K23" s="27"/>
      <c r="L23" s="27">
        <f t="shared" si="0"/>
        <v>0</v>
      </c>
      <c r="M23" s="113" t="str">
        <f t="shared" si="1"/>
        <v/>
      </c>
      <c r="N23" s="29"/>
      <c r="O23" s="128"/>
      <c r="P23" s="128"/>
      <c r="Q23" s="128"/>
      <c r="R23" s="128"/>
      <c r="S23" s="128"/>
      <c r="T23" s="128"/>
      <c r="U23" s="128"/>
    </row>
    <row r="24" ht="15.9" customHeight="1" spans="1:21">
      <c r="A24" s="44"/>
      <c r="B24" s="28"/>
      <c r="C24" s="28"/>
      <c r="D24" s="28"/>
      <c r="E24" s="46"/>
      <c r="F24" s="123"/>
      <c r="G24" s="28"/>
      <c r="H24" s="28"/>
      <c r="I24" s="27"/>
      <c r="J24" s="27"/>
      <c r="K24" s="27"/>
      <c r="L24" s="27">
        <f t="shared" si="0"/>
        <v>0</v>
      </c>
      <c r="M24" s="113" t="str">
        <f t="shared" si="1"/>
        <v/>
      </c>
      <c r="N24" s="29"/>
      <c r="O24" s="128"/>
      <c r="P24" s="128"/>
      <c r="Q24" s="128"/>
      <c r="R24" s="128"/>
      <c r="S24" s="128"/>
      <c r="T24" s="128"/>
      <c r="U24" s="128"/>
    </row>
    <row r="25" ht="15.9" customHeight="1" spans="1:21">
      <c r="A25" s="44"/>
      <c r="B25" s="28"/>
      <c r="C25" s="28"/>
      <c r="D25" s="28"/>
      <c r="E25" s="46"/>
      <c r="F25" s="123"/>
      <c r="G25" s="28"/>
      <c r="H25" s="28"/>
      <c r="I25" s="27"/>
      <c r="J25" s="27"/>
      <c r="K25" s="27"/>
      <c r="L25" s="27">
        <f t="shared" si="0"/>
        <v>0</v>
      </c>
      <c r="M25" s="113" t="str">
        <f t="shared" si="1"/>
        <v/>
      </c>
      <c r="N25" s="29"/>
      <c r="O25" s="128"/>
      <c r="P25" s="128"/>
      <c r="Q25" s="128"/>
      <c r="R25" s="128"/>
      <c r="S25" s="128"/>
      <c r="T25" s="128"/>
      <c r="U25" s="128"/>
    </row>
    <row r="26" ht="15.9" customHeight="1" spans="1:21">
      <c r="A26" s="44"/>
      <c r="B26" s="28"/>
      <c r="C26" s="28"/>
      <c r="D26" s="28"/>
      <c r="E26" s="46"/>
      <c r="F26" s="123"/>
      <c r="G26" s="28"/>
      <c r="H26" s="28"/>
      <c r="I26" s="27"/>
      <c r="J26" s="27"/>
      <c r="K26" s="27"/>
      <c r="L26" s="27">
        <f t="shared" si="0"/>
        <v>0</v>
      </c>
      <c r="M26" s="113" t="str">
        <f t="shared" si="1"/>
        <v/>
      </c>
      <c r="N26" s="29"/>
      <c r="O26" s="128"/>
      <c r="P26" s="128"/>
      <c r="Q26" s="128"/>
      <c r="R26" s="128"/>
      <c r="S26" s="128"/>
      <c r="T26" s="128"/>
      <c r="U26" s="128"/>
    </row>
    <row r="27" ht="15.9" customHeight="1" spans="1:21">
      <c r="A27" s="31" t="s">
        <v>493</v>
      </c>
      <c r="B27" s="125"/>
      <c r="C27" s="32"/>
      <c r="D27" s="28"/>
      <c r="E27" s="46"/>
      <c r="F27" s="123"/>
      <c r="G27" s="28"/>
      <c r="H27" s="28"/>
      <c r="I27" s="27">
        <f>SUM(I6:I26)</f>
        <v>0</v>
      </c>
      <c r="J27" s="27">
        <f t="shared" ref="J27:K27" si="2">SUM(J6:J26)</f>
        <v>0</v>
      </c>
      <c r="K27" s="27">
        <f t="shared" si="2"/>
        <v>0</v>
      </c>
      <c r="L27" s="27"/>
      <c r="M27" s="113" t="str">
        <f t="shared" si="1"/>
        <v/>
      </c>
      <c r="N27" s="29"/>
      <c r="O27" s="128"/>
      <c r="P27" s="128"/>
      <c r="Q27" s="128"/>
      <c r="R27" s="128"/>
      <c r="S27" s="128"/>
      <c r="T27" s="128"/>
      <c r="U27" s="128"/>
    </row>
    <row r="28" ht="15.9" customHeight="1" spans="1:21">
      <c r="A28" s="31" t="s">
        <v>1147</v>
      </c>
      <c r="B28" s="125"/>
      <c r="C28" s="32"/>
      <c r="D28" s="28"/>
      <c r="E28" s="46"/>
      <c r="F28" s="123"/>
      <c r="G28" s="28"/>
      <c r="H28" s="28"/>
      <c r="I28" s="27"/>
      <c r="J28" s="27"/>
      <c r="K28" s="27"/>
      <c r="L28" s="27">
        <f t="shared" si="0"/>
        <v>0</v>
      </c>
      <c r="M28" s="113" t="str">
        <f t="shared" si="1"/>
        <v/>
      </c>
      <c r="N28" s="29"/>
      <c r="O28" s="128"/>
      <c r="P28" s="128"/>
      <c r="Q28" s="128"/>
      <c r="R28" s="128"/>
      <c r="S28" s="128"/>
      <c r="T28" s="128"/>
      <c r="U28" s="128"/>
    </row>
    <row r="29" ht="15.9" customHeight="1" spans="1:21">
      <c r="A29" s="31" t="s">
        <v>534</v>
      </c>
      <c r="B29" s="125"/>
      <c r="C29" s="32"/>
      <c r="D29" s="125"/>
      <c r="E29" s="46"/>
      <c r="F29" s="123"/>
      <c r="G29" s="28"/>
      <c r="H29" s="28"/>
      <c r="I29" s="27">
        <f>I27-I28</f>
        <v>0</v>
      </c>
      <c r="J29" s="27">
        <f t="shared" ref="J29:K29" si="3">J27-J28</f>
        <v>0</v>
      </c>
      <c r="K29" s="27">
        <f t="shared" si="3"/>
        <v>0</v>
      </c>
      <c r="L29" s="27">
        <f>SUM(L6:L28)</f>
        <v>0</v>
      </c>
      <c r="M29" s="113" t="str">
        <f t="shared" si="1"/>
        <v/>
      </c>
      <c r="N29" s="29"/>
      <c r="O29" s="128"/>
      <c r="P29" s="128"/>
      <c r="Q29" s="128"/>
      <c r="R29" s="128"/>
      <c r="S29" s="128"/>
      <c r="T29" s="128"/>
      <c r="U29" s="128"/>
    </row>
    <row r="30" s="13" customFormat="1" customHeight="1" spans="1:10">
      <c r="A30" s="34" t="str">
        <f>CONCATENATE("被评估单位填表人：",基本情况!$D$9)</f>
        <v>被评估单位填表人：</v>
      </c>
      <c r="B30" s="35"/>
      <c r="C30" s="35"/>
      <c r="D30" s="35"/>
      <c r="F30" s="65"/>
      <c r="G30" s="48"/>
      <c r="H30" s="48"/>
      <c r="I30" s="66" t="str">
        <f>CONCATENATE("资产评估专业人员：",基本情况!$B$15)</f>
        <v>资产评估专业人员：</v>
      </c>
      <c r="J30" s="48"/>
    </row>
    <row r="31" s="13" customFormat="1" customHeight="1" spans="1:1">
      <c r="A31" s="37" t="str">
        <f>基本情况!$A$7&amp;基本情况!$B$7</f>
        <v>填表日期：2024年9月13日</v>
      </c>
    </row>
    <row r="32" spans="1:21">
      <c r="A32" s="128"/>
      <c r="B32" s="128"/>
      <c r="C32" s="128"/>
      <c r="D32" s="128"/>
      <c r="E32" s="128"/>
      <c r="F32" s="128"/>
      <c r="G32" s="128"/>
      <c r="H32" s="128"/>
      <c r="I32" s="128"/>
      <c r="J32" s="128"/>
      <c r="K32" s="128"/>
      <c r="L32" s="128"/>
      <c r="M32" s="128"/>
      <c r="N32" s="128"/>
      <c r="O32" s="128"/>
      <c r="P32" s="128"/>
      <c r="Q32" s="128"/>
      <c r="R32" s="128"/>
      <c r="S32" s="128"/>
      <c r="T32" s="128"/>
      <c r="U32" s="128"/>
    </row>
    <row r="33" spans="1:21">
      <c r="A33" s="128"/>
      <c r="B33" s="128"/>
      <c r="C33" s="128"/>
      <c r="D33" s="128"/>
      <c r="E33" s="128"/>
      <c r="F33" s="128"/>
      <c r="G33" s="128"/>
      <c r="H33" s="128"/>
      <c r="I33" s="128"/>
      <c r="J33" s="128"/>
      <c r="K33" s="128"/>
      <c r="L33" s="128"/>
      <c r="M33" s="128"/>
      <c r="N33" s="128"/>
      <c r="O33" s="128"/>
      <c r="P33" s="128"/>
      <c r="Q33" s="128"/>
      <c r="R33" s="128"/>
      <c r="S33" s="128"/>
      <c r="T33" s="128"/>
      <c r="U33" s="128"/>
    </row>
    <row r="34" spans="1:21">
      <c r="A34" s="128"/>
      <c r="B34" s="128"/>
      <c r="C34" s="128"/>
      <c r="D34" s="128"/>
      <c r="E34" s="128"/>
      <c r="F34" s="128"/>
      <c r="G34" s="128"/>
      <c r="H34" s="128"/>
      <c r="I34" s="128"/>
      <c r="J34" s="128"/>
      <c r="K34" s="128"/>
      <c r="L34" s="128"/>
      <c r="M34" s="128"/>
      <c r="N34" s="128"/>
      <c r="O34" s="128"/>
      <c r="P34" s="128"/>
      <c r="Q34" s="128"/>
      <c r="R34" s="128"/>
      <c r="S34" s="128"/>
      <c r="T34" s="128"/>
      <c r="U34" s="128"/>
    </row>
    <row r="35" spans="1:21">
      <c r="A35" s="128"/>
      <c r="B35" s="128"/>
      <c r="C35" s="128"/>
      <c r="D35" s="128"/>
      <c r="E35" s="128"/>
      <c r="F35" s="128"/>
      <c r="G35" s="128"/>
      <c r="H35" s="128"/>
      <c r="I35" s="128"/>
      <c r="J35" s="128"/>
      <c r="K35" s="128"/>
      <c r="L35" s="128"/>
      <c r="M35" s="128"/>
      <c r="N35" s="128"/>
      <c r="O35" s="128"/>
      <c r="P35" s="128"/>
      <c r="Q35" s="128"/>
      <c r="R35" s="128"/>
      <c r="S35" s="128"/>
      <c r="T35" s="128"/>
      <c r="U35" s="128"/>
    </row>
    <row r="36" spans="1:21">
      <c r="A36" s="128"/>
      <c r="B36" s="128"/>
      <c r="C36" s="128"/>
      <c r="D36" s="128"/>
      <c r="E36" s="128"/>
      <c r="F36" s="128"/>
      <c r="G36" s="128"/>
      <c r="H36" s="128"/>
      <c r="I36" s="128"/>
      <c r="J36" s="128"/>
      <c r="K36" s="128"/>
      <c r="L36" s="128"/>
      <c r="M36" s="128"/>
      <c r="N36" s="128"/>
      <c r="O36" s="128"/>
      <c r="P36" s="128"/>
      <c r="Q36" s="128"/>
      <c r="R36" s="128"/>
      <c r="S36" s="128"/>
      <c r="T36" s="128"/>
      <c r="U36" s="128"/>
    </row>
    <row r="37" spans="1:21">
      <c r="A37" s="128"/>
      <c r="B37" s="128"/>
      <c r="C37" s="128"/>
      <c r="D37" s="128"/>
      <c r="E37" s="128"/>
      <c r="F37" s="128"/>
      <c r="G37" s="128"/>
      <c r="H37" s="128"/>
      <c r="I37" s="128"/>
      <c r="J37" s="128"/>
      <c r="K37" s="128"/>
      <c r="L37" s="128"/>
      <c r="M37" s="128"/>
      <c r="N37" s="128"/>
      <c r="O37" s="128"/>
      <c r="P37" s="128"/>
      <c r="Q37" s="128"/>
      <c r="R37" s="128"/>
      <c r="S37" s="128"/>
      <c r="T37" s="128"/>
      <c r="U37" s="128"/>
    </row>
    <row r="38" spans="1:21">
      <c r="A38" s="128"/>
      <c r="B38" s="128"/>
      <c r="C38" s="128"/>
      <c r="D38" s="128"/>
      <c r="E38" s="128"/>
      <c r="F38" s="128"/>
      <c r="G38" s="128"/>
      <c r="H38" s="128"/>
      <c r="I38" s="128"/>
      <c r="J38" s="128"/>
      <c r="K38" s="128"/>
      <c r="L38" s="128"/>
      <c r="M38" s="128"/>
      <c r="N38" s="128"/>
      <c r="O38" s="128"/>
      <c r="P38" s="128"/>
      <c r="Q38" s="128"/>
      <c r="R38" s="128"/>
      <c r="S38" s="128"/>
      <c r="T38" s="128"/>
      <c r="U38" s="128"/>
    </row>
    <row r="39" spans="1:21">
      <c r="A39" s="128"/>
      <c r="B39" s="128"/>
      <c r="C39" s="128"/>
      <c r="D39" s="128"/>
      <c r="E39" s="128"/>
      <c r="F39" s="128"/>
      <c r="G39" s="128"/>
      <c r="H39" s="128"/>
      <c r="I39" s="128"/>
      <c r="J39" s="128"/>
      <c r="K39" s="128"/>
      <c r="L39" s="128"/>
      <c r="M39" s="128"/>
      <c r="N39" s="128"/>
      <c r="O39" s="128"/>
      <c r="P39" s="128"/>
      <c r="Q39" s="128"/>
      <c r="R39" s="128"/>
      <c r="S39" s="128"/>
      <c r="T39" s="128"/>
      <c r="U39" s="128"/>
    </row>
    <row r="40" spans="1:21">
      <c r="A40" s="128"/>
      <c r="B40" s="128"/>
      <c r="C40" s="128"/>
      <c r="D40" s="128"/>
      <c r="E40" s="128"/>
      <c r="F40" s="128"/>
      <c r="G40" s="128"/>
      <c r="H40" s="128"/>
      <c r="I40" s="128"/>
      <c r="J40" s="128"/>
      <c r="K40" s="128"/>
      <c r="L40" s="128"/>
      <c r="M40" s="128"/>
      <c r="N40" s="128"/>
      <c r="O40" s="128"/>
      <c r="P40" s="128"/>
      <c r="Q40" s="128"/>
      <c r="R40" s="128"/>
      <c r="S40" s="128"/>
      <c r="T40" s="128"/>
      <c r="U40" s="128"/>
    </row>
    <row r="41" spans="1:21">
      <c r="A41" s="128"/>
      <c r="B41" s="128"/>
      <c r="C41" s="128"/>
      <c r="D41" s="128"/>
      <c r="E41" s="128"/>
      <c r="F41" s="128"/>
      <c r="G41" s="128"/>
      <c r="H41" s="128"/>
      <c r="I41" s="128"/>
      <c r="J41" s="128"/>
      <c r="K41" s="128"/>
      <c r="L41" s="128"/>
      <c r="M41" s="128"/>
      <c r="N41" s="128"/>
      <c r="O41" s="128"/>
      <c r="P41" s="128"/>
      <c r="Q41" s="128"/>
      <c r="R41" s="128"/>
      <c r="S41" s="128"/>
      <c r="T41" s="128"/>
      <c r="U41" s="128"/>
    </row>
    <row r="42" spans="1:21">
      <c r="A42" s="128"/>
      <c r="B42" s="128"/>
      <c r="C42" s="128"/>
      <c r="D42" s="128"/>
      <c r="E42" s="128"/>
      <c r="F42" s="128"/>
      <c r="G42" s="128"/>
      <c r="H42" s="128"/>
      <c r="I42" s="128"/>
      <c r="J42" s="128"/>
      <c r="K42" s="128"/>
      <c r="L42" s="128"/>
      <c r="M42" s="128"/>
      <c r="N42" s="128"/>
      <c r="O42" s="128"/>
      <c r="P42" s="128"/>
      <c r="Q42" s="128"/>
      <c r="R42" s="128"/>
      <c r="S42" s="128"/>
      <c r="T42" s="128"/>
      <c r="U42" s="128"/>
    </row>
    <row r="43" spans="1:21">
      <c r="A43" s="128"/>
      <c r="B43" s="128"/>
      <c r="C43" s="128"/>
      <c r="D43" s="128"/>
      <c r="E43" s="128"/>
      <c r="F43" s="128"/>
      <c r="G43" s="128"/>
      <c r="H43" s="128"/>
      <c r="I43" s="128"/>
      <c r="J43" s="128"/>
      <c r="K43" s="128"/>
      <c r="L43" s="128"/>
      <c r="M43" s="128"/>
      <c r="N43" s="128"/>
      <c r="O43" s="128"/>
      <c r="P43" s="128"/>
      <c r="Q43" s="128"/>
      <c r="R43" s="128"/>
      <c r="S43" s="128"/>
      <c r="T43" s="128"/>
      <c r="U43" s="128"/>
    </row>
    <row r="44" spans="1:21">
      <c r="A44" s="128"/>
      <c r="B44" s="128"/>
      <c r="C44" s="128"/>
      <c r="D44" s="128"/>
      <c r="E44" s="128"/>
      <c r="F44" s="128"/>
      <c r="G44" s="128"/>
      <c r="H44" s="128"/>
      <c r="I44" s="128"/>
      <c r="J44" s="128"/>
      <c r="K44" s="128"/>
      <c r="L44" s="128"/>
      <c r="M44" s="128"/>
      <c r="N44" s="128"/>
      <c r="O44" s="128"/>
      <c r="P44" s="128"/>
      <c r="Q44" s="128"/>
      <c r="R44" s="128"/>
      <c r="S44" s="128"/>
      <c r="T44" s="128"/>
      <c r="U44" s="128"/>
    </row>
    <row r="45" spans="1:21">
      <c r="A45" s="128"/>
      <c r="B45" s="128"/>
      <c r="C45" s="128"/>
      <c r="D45" s="128"/>
      <c r="E45" s="128"/>
      <c r="F45" s="128"/>
      <c r="G45" s="128"/>
      <c r="H45" s="128"/>
      <c r="I45" s="128"/>
      <c r="J45" s="128"/>
      <c r="K45" s="128"/>
      <c r="L45" s="128"/>
      <c r="M45" s="128"/>
      <c r="N45" s="128"/>
      <c r="O45" s="128"/>
      <c r="P45" s="128"/>
      <c r="Q45" s="128"/>
      <c r="R45" s="128"/>
      <c r="S45" s="128"/>
      <c r="T45" s="128"/>
      <c r="U45" s="128"/>
    </row>
    <row r="46" spans="1:21">
      <c r="A46" s="128"/>
      <c r="B46" s="128"/>
      <c r="C46" s="128"/>
      <c r="D46" s="128"/>
      <c r="E46" s="128"/>
      <c r="F46" s="128"/>
      <c r="G46" s="128"/>
      <c r="H46" s="128"/>
      <c r="I46" s="128"/>
      <c r="J46" s="128"/>
      <c r="K46" s="128"/>
      <c r="L46" s="128"/>
      <c r="M46" s="128"/>
      <c r="N46" s="128"/>
      <c r="O46" s="128"/>
      <c r="P46" s="128"/>
      <c r="Q46" s="128"/>
      <c r="R46" s="128"/>
      <c r="S46" s="128"/>
      <c r="T46" s="128"/>
      <c r="U46" s="128"/>
    </row>
    <row r="47" spans="1:21">
      <c r="A47" s="128"/>
      <c r="B47" s="128"/>
      <c r="C47" s="128"/>
      <c r="D47" s="128"/>
      <c r="E47" s="128"/>
      <c r="F47" s="128"/>
      <c r="G47" s="128"/>
      <c r="H47" s="128"/>
      <c r="I47" s="128"/>
      <c r="J47" s="128"/>
      <c r="K47" s="128"/>
      <c r="L47" s="128"/>
      <c r="M47" s="128"/>
      <c r="N47" s="128"/>
      <c r="O47" s="128"/>
      <c r="P47" s="128"/>
      <c r="Q47" s="128"/>
      <c r="R47" s="128"/>
      <c r="S47" s="128"/>
      <c r="T47" s="128"/>
      <c r="U47" s="128"/>
    </row>
    <row r="48" spans="1:21">
      <c r="A48" s="128"/>
      <c r="B48" s="128"/>
      <c r="C48" s="128"/>
      <c r="D48" s="128"/>
      <c r="E48" s="128"/>
      <c r="F48" s="128"/>
      <c r="G48" s="128"/>
      <c r="H48" s="128"/>
      <c r="I48" s="128"/>
      <c r="J48" s="128"/>
      <c r="K48" s="128"/>
      <c r="L48" s="128"/>
      <c r="M48" s="128"/>
      <c r="N48" s="128"/>
      <c r="O48" s="128"/>
      <c r="P48" s="128"/>
      <c r="Q48" s="128"/>
      <c r="R48" s="128"/>
      <c r="S48" s="128"/>
      <c r="T48" s="128"/>
      <c r="U48" s="128"/>
    </row>
    <row r="49" spans="1:21">
      <c r="A49" s="128"/>
      <c r="B49" s="128"/>
      <c r="C49" s="128"/>
      <c r="D49" s="128"/>
      <c r="E49" s="128"/>
      <c r="F49" s="128"/>
      <c r="G49" s="128"/>
      <c r="H49" s="128"/>
      <c r="I49" s="128"/>
      <c r="J49" s="128"/>
      <c r="K49" s="128"/>
      <c r="L49" s="128"/>
      <c r="M49" s="128"/>
      <c r="N49" s="128"/>
      <c r="O49" s="128"/>
      <c r="P49" s="128"/>
      <c r="Q49" s="128"/>
      <c r="R49" s="128"/>
      <c r="S49" s="128"/>
      <c r="T49" s="128"/>
      <c r="U49" s="128"/>
    </row>
    <row r="50" spans="1:21">
      <c r="A50" s="128"/>
      <c r="B50" s="128"/>
      <c r="C50" s="128"/>
      <c r="D50" s="128"/>
      <c r="E50" s="128"/>
      <c r="F50" s="128"/>
      <c r="G50" s="128"/>
      <c r="H50" s="128"/>
      <c r="I50" s="128"/>
      <c r="J50" s="128"/>
      <c r="K50" s="128"/>
      <c r="L50" s="128"/>
      <c r="M50" s="128"/>
      <c r="N50" s="128"/>
      <c r="O50" s="128"/>
      <c r="P50" s="128"/>
      <c r="Q50" s="128"/>
      <c r="R50" s="128"/>
      <c r="S50" s="128"/>
      <c r="T50" s="128"/>
      <c r="U50" s="128"/>
    </row>
    <row r="51" spans="1:21">
      <c r="A51" s="128"/>
      <c r="B51" s="128"/>
      <c r="C51" s="128"/>
      <c r="D51" s="128"/>
      <c r="E51" s="128"/>
      <c r="F51" s="128"/>
      <c r="G51" s="128"/>
      <c r="H51" s="128"/>
      <c r="I51" s="128"/>
      <c r="J51" s="128"/>
      <c r="K51" s="128"/>
      <c r="L51" s="128"/>
      <c r="M51" s="128"/>
      <c r="N51" s="128"/>
      <c r="O51" s="128"/>
      <c r="P51" s="128"/>
      <c r="Q51" s="128"/>
      <c r="R51" s="128"/>
      <c r="S51" s="128"/>
      <c r="T51" s="128"/>
      <c r="U51" s="128"/>
    </row>
    <row r="52" spans="1:21">
      <c r="A52" s="128"/>
      <c r="B52" s="128"/>
      <c r="C52" s="128"/>
      <c r="D52" s="128"/>
      <c r="E52" s="128"/>
      <c r="F52" s="128"/>
      <c r="G52" s="128"/>
      <c r="H52" s="128"/>
      <c r="I52" s="128"/>
      <c r="J52" s="128"/>
      <c r="K52" s="128"/>
      <c r="L52" s="128"/>
      <c r="M52" s="128"/>
      <c r="N52" s="128"/>
      <c r="O52" s="128"/>
      <c r="P52" s="128"/>
      <c r="Q52" s="128"/>
      <c r="R52" s="128"/>
      <c r="S52" s="128"/>
      <c r="T52" s="128"/>
      <c r="U52" s="128"/>
    </row>
    <row r="53" spans="1:21">
      <c r="A53" s="128"/>
      <c r="B53" s="128"/>
      <c r="C53" s="128"/>
      <c r="D53" s="128"/>
      <c r="E53" s="128"/>
      <c r="F53" s="128"/>
      <c r="G53" s="128"/>
      <c r="H53" s="128"/>
      <c r="I53" s="128"/>
      <c r="J53" s="128"/>
      <c r="K53" s="128"/>
      <c r="L53" s="128"/>
      <c r="M53" s="128"/>
      <c r="N53" s="128"/>
      <c r="O53" s="128"/>
      <c r="P53" s="128"/>
      <c r="Q53" s="128"/>
      <c r="R53" s="128"/>
      <c r="S53" s="128"/>
      <c r="T53" s="128"/>
      <c r="U53" s="128"/>
    </row>
    <row r="54" spans="1:21">
      <c r="A54" s="128"/>
      <c r="B54" s="128"/>
      <c r="C54" s="128"/>
      <c r="D54" s="128"/>
      <c r="E54" s="128"/>
      <c r="F54" s="128"/>
      <c r="G54" s="128"/>
      <c r="H54" s="128"/>
      <c r="I54" s="128"/>
      <c r="J54" s="128"/>
      <c r="K54" s="128"/>
      <c r="L54" s="128"/>
      <c r="M54" s="128"/>
      <c r="N54" s="128"/>
      <c r="O54" s="128"/>
      <c r="P54" s="128"/>
      <c r="Q54" s="128"/>
      <c r="R54" s="128"/>
      <c r="S54" s="128"/>
      <c r="T54" s="128"/>
      <c r="U54" s="128"/>
    </row>
    <row r="55" spans="1:21">
      <c r="A55" s="128"/>
      <c r="B55" s="128"/>
      <c r="C55" s="128"/>
      <c r="D55" s="128"/>
      <c r="E55" s="128"/>
      <c r="F55" s="128"/>
      <c r="G55" s="128"/>
      <c r="H55" s="128"/>
      <c r="I55" s="128"/>
      <c r="J55" s="128"/>
      <c r="K55" s="128"/>
      <c r="L55" s="128"/>
      <c r="M55" s="128"/>
      <c r="N55" s="128"/>
      <c r="O55" s="128"/>
      <c r="P55" s="128"/>
      <c r="Q55" s="128"/>
      <c r="R55" s="128"/>
      <c r="S55" s="128"/>
      <c r="T55" s="128"/>
      <c r="U55" s="128"/>
    </row>
    <row r="56" spans="1:21">
      <c r="A56" s="128"/>
      <c r="B56" s="128"/>
      <c r="C56" s="128"/>
      <c r="D56" s="128"/>
      <c r="E56" s="128"/>
      <c r="F56" s="128"/>
      <c r="G56" s="128"/>
      <c r="H56" s="128"/>
      <c r="I56" s="128"/>
      <c r="J56" s="128"/>
      <c r="K56" s="128"/>
      <c r="L56" s="128"/>
      <c r="M56" s="128"/>
      <c r="N56" s="128"/>
      <c r="O56" s="128"/>
      <c r="P56" s="128"/>
      <c r="Q56" s="128"/>
      <c r="R56" s="128"/>
      <c r="S56" s="128"/>
      <c r="T56" s="128"/>
      <c r="U56" s="128"/>
    </row>
    <row r="57" spans="1:21">
      <c r="A57" s="128"/>
      <c r="B57" s="128"/>
      <c r="C57" s="128"/>
      <c r="D57" s="128"/>
      <c r="E57" s="128"/>
      <c r="F57" s="128"/>
      <c r="G57" s="128"/>
      <c r="H57" s="128"/>
      <c r="I57" s="128"/>
      <c r="J57" s="128"/>
      <c r="K57" s="128"/>
      <c r="L57" s="128"/>
      <c r="M57" s="128"/>
      <c r="N57" s="128"/>
      <c r="O57" s="128"/>
      <c r="P57" s="128"/>
      <c r="Q57" s="128"/>
      <c r="R57" s="128"/>
      <c r="S57" s="128"/>
      <c r="T57" s="128"/>
      <c r="U57" s="128"/>
    </row>
    <row r="58" spans="1:21">
      <c r="A58" s="128"/>
      <c r="B58" s="128"/>
      <c r="C58" s="128"/>
      <c r="D58" s="128"/>
      <c r="E58" s="128"/>
      <c r="F58" s="128"/>
      <c r="G58" s="128"/>
      <c r="H58" s="128"/>
      <c r="I58" s="128"/>
      <c r="J58" s="128"/>
      <c r="K58" s="128"/>
      <c r="L58" s="128"/>
      <c r="M58" s="128"/>
      <c r="N58" s="128"/>
      <c r="O58" s="128"/>
      <c r="P58" s="128"/>
      <c r="Q58" s="128"/>
      <c r="R58" s="128"/>
      <c r="S58" s="128"/>
      <c r="T58" s="128"/>
      <c r="U58" s="128"/>
    </row>
    <row r="59" spans="1:21">
      <c r="A59" s="128"/>
      <c r="B59" s="128"/>
      <c r="C59" s="128"/>
      <c r="D59" s="128"/>
      <c r="E59" s="128"/>
      <c r="F59" s="128"/>
      <c r="G59" s="128"/>
      <c r="H59" s="128"/>
      <c r="I59" s="128"/>
      <c r="J59" s="128"/>
      <c r="K59" s="128"/>
      <c r="L59" s="128"/>
      <c r="M59" s="128"/>
      <c r="N59" s="128"/>
      <c r="O59" s="128"/>
      <c r="P59" s="128"/>
      <c r="Q59" s="128"/>
      <c r="R59" s="128"/>
      <c r="S59" s="128"/>
      <c r="T59" s="128"/>
      <c r="U59" s="128"/>
    </row>
    <row r="60" spans="1:21">
      <c r="A60" s="128"/>
      <c r="B60" s="128"/>
      <c r="C60" s="128"/>
      <c r="D60" s="128"/>
      <c r="E60" s="128"/>
      <c r="F60" s="128"/>
      <c r="G60" s="128"/>
      <c r="H60" s="128"/>
      <c r="I60" s="128"/>
      <c r="J60" s="128"/>
      <c r="K60" s="128"/>
      <c r="L60" s="128"/>
      <c r="M60" s="128"/>
      <c r="N60" s="128"/>
      <c r="O60" s="128"/>
      <c r="P60" s="128"/>
      <c r="Q60" s="128"/>
      <c r="R60" s="128"/>
      <c r="S60" s="128"/>
      <c r="T60" s="128"/>
      <c r="U60" s="128"/>
    </row>
    <row r="61" spans="1:21">
      <c r="A61" s="128"/>
      <c r="B61" s="128"/>
      <c r="C61" s="128"/>
      <c r="D61" s="128"/>
      <c r="E61" s="128"/>
      <c r="F61" s="128"/>
      <c r="G61" s="128"/>
      <c r="H61" s="128"/>
      <c r="I61" s="128"/>
      <c r="J61" s="128"/>
      <c r="K61" s="128"/>
      <c r="L61" s="128"/>
      <c r="M61" s="128"/>
      <c r="N61" s="128"/>
      <c r="O61" s="128"/>
      <c r="P61" s="128"/>
      <c r="Q61" s="128"/>
      <c r="R61" s="128"/>
      <c r="S61" s="128"/>
      <c r="T61" s="128"/>
      <c r="U61" s="128"/>
    </row>
    <row r="62" spans="1:21">
      <c r="A62" s="128"/>
      <c r="B62" s="128"/>
      <c r="C62" s="128"/>
      <c r="D62" s="128"/>
      <c r="E62" s="128"/>
      <c r="F62" s="128"/>
      <c r="G62" s="128"/>
      <c r="H62" s="128"/>
      <c r="I62" s="128"/>
      <c r="J62" s="128"/>
      <c r="K62" s="128"/>
      <c r="L62" s="128"/>
      <c r="M62" s="128"/>
      <c r="N62" s="128"/>
      <c r="O62" s="128"/>
      <c r="P62" s="128"/>
      <c r="Q62" s="128"/>
      <c r="R62" s="128"/>
      <c r="S62" s="128"/>
      <c r="T62" s="128"/>
      <c r="U62" s="128"/>
    </row>
    <row r="63" spans="1:21">
      <c r="A63" s="128"/>
      <c r="B63" s="128"/>
      <c r="C63" s="128"/>
      <c r="D63" s="128"/>
      <c r="E63" s="128"/>
      <c r="F63" s="128"/>
      <c r="G63" s="128"/>
      <c r="H63" s="128"/>
      <c r="I63" s="128"/>
      <c r="J63" s="128"/>
      <c r="K63" s="128"/>
      <c r="L63" s="128"/>
      <c r="M63" s="128"/>
      <c r="N63" s="128"/>
      <c r="O63" s="128"/>
      <c r="P63" s="128"/>
      <c r="Q63" s="128"/>
      <c r="R63" s="128"/>
      <c r="S63" s="128"/>
      <c r="T63" s="128"/>
      <c r="U63" s="128"/>
    </row>
    <row r="64" spans="1:21">
      <c r="A64" s="128"/>
      <c r="B64" s="128"/>
      <c r="C64" s="128"/>
      <c r="D64" s="128"/>
      <c r="E64" s="128"/>
      <c r="F64" s="128"/>
      <c r="G64" s="128"/>
      <c r="H64" s="128"/>
      <c r="I64" s="128"/>
      <c r="J64" s="128"/>
      <c r="K64" s="128"/>
      <c r="L64" s="128"/>
      <c r="M64" s="128"/>
      <c r="N64" s="128"/>
      <c r="O64" s="128"/>
      <c r="P64" s="128"/>
      <c r="Q64" s="128"/>
      <c r="R64" s="128"/>
      <c r="S64" s="128"/>
      <c r="T64" s="128"/>
      <c r="U64" s="128"/>
    </row>
    <row r="65" spans="1:21">
      <c r="A65" s="128"/>
      <c r="B65" s="128"/>
      <c r="C65" s="128"/>
      <c r="D65" s="128"/>
      <c r="E65" s="128"/>
      <c r="F65" s="128"/>
      <c r="G65" s="128"/>
      <c r="H65" s="128"/>
      <c r="I65" s="128"/>
      <c r="J65" s="128"/>
      <c r="K65" s="128"/>
      <c r="L65" s="128"/>
      <c r="M65" s="128"/>
      <c r="N65" s="128"/>
      <c r="O65" s="128"/>
      <c r="P65" s="128"/>
      <c r="Q65" s="128"/>
      <c r="R65" s="128"/>
      <c r="S65" s="128"/>
      <c r="T65" s="128"/>
      <c r="U65" s="128"/>
    </row>
    <row r="66" spans="1:21">
      <c r="A66" s="128"/>
      <c r="B66" s="128"/>
      <c r="C66" s="128"/>
      <c r="D66" s="128"/>
      <c r="E66" s="128"/>
      <c r="F66" s="128"/>
      <c r="G66" s="128"/>
      <c r="H66" s="128"/>
      <c r="I66" s="128"/>
      <c r="J66" s="128"/>
      <c r="K66" s="128"/>
      <c r="L66" s="128"/>
      <c r="M66" s="128"/>
      <c r="N66" s="128"/>
      <c r="O66" s="128"/>
      <c r="P66" s="128"/>
      <c r="Q66" s="128"/>
      <c r="R66" s="128"/>
      <c r="S66" s="128"/>
      <c r="T66" s="128"/>
      <c r="U66" s="128"/>
    </row>
    <row r="67" spans="1:21">
      <c r="A67" s="128"/>
      <c r="B67" s="128"/>
      <c r="C67" s="128"/>
      <c r="D67" s="128"/>
      <c r="E67" s="128"/>
      <c r="F67" s="128"/>
      <c r="G67" s="128"/>
      <c r="H67" s="128"/>
      <c r="I67" s="128"/>
      <c r="J67" s="128"/>
      <c r="K67" s="128"/>
      <c r="L67" s="128"/>
      <c r="M67" s="128"/>
      <c r="N67" s="128"/>
      <c r="O67" s="128"/>
      <c r="P67" s="128"/>
      <c r="Q67" s="128"/>
      <c r="R67" s="128"/>
      <c r="S67" s="128"/>
      <c r="T67" s="128"/>
      <c r="U67" s="128"/>
    </row>
    <row r="68" spans="1:21">
      <c r="A68" s="128"/>
      <c r="B68" s="128"/>
      <c r="C68" s="128"/>
      <c r="D68" s="128"/>
      <c r="E68" s="128"/>
      <c r="F68" s="128"/>
      <c r="G68" s="128"/>
      <c r="H68" s="128"/>
      <c r="I68" s="128"/>
      <c r="J68" s="128"/>
      <c r="K68" s="128"/>
      <c r="L68" s="128"/>
      <c r="M68" s="128"/>
      <c r="N68" s="128"/>
      <c r="O68" s="128"/>
      <c r="P68" s="128"/>
      <c r="Q68" s="128"/>
      <c r="R68" s="128"/>
      <c r="S68" s="128"/>
      <c r="T68" s="128"/>
      <c r="U68" s="128"/>
    </row>
    <row r="69" spans="1:21">
      <c r="A69" s="128"/>
      <c r="B69" s="128"/>
      <c r="C69" s="128"/>
      <c r="D69" s="128"/>
      <c r="E69" s="128"/>
      <c r="F69" s="128"/>
      <c r="G69" s="128"/>
      <c r="H69" s="128"/>
      <c r="I69" s="128"/>
      <c r="J69" s="128"/>
      <c r="K69" s="128"/>
      <c r="L69" s="128"/>
      <c r="M69" s="128"/>
      <c r="N69" s="128"/>
      <c r="O69" s="128"/>
      <c r="P69" s="128"/>
      <c r="Q69" s="128"/>
      <c r="R69" s="128"/>
      <c r="S69" s="128"/>
      <c r="T69" s="128"/>
      <c r="U69" s="128"/>
    </row>
    <row r="70" spans="1:21">
      <c r="A70" s="128"/>
      <c r="B70" s="128"/>
      <c r="C70" s="128"/>
      <c r="D70" s="128"/>
      <c r="E70" s="128"/>
      <c r="F70" s="128"/>
      <c r="G70" s="128"/>
      <c r="H70" s="128"/>
      <c r="I70" s="128"/>
      <c r="J70" s="128"/>
      <c r="K70" s="128"/>
      <c r="L70" s="128"/>
      <c r="M70" s="128"/>
      <c r="N70" s="128"/>
      <c r="O70" s="128"/>
      <c r="P70" s="128"/>
      <c r="Q70" s="128"/>
      <c r="R70" s="128"/>
      <c r="S70" s="128"/>
      <c r="T70" s="128"/>
      <c r="U70" s="128"/>
    </row>
    <row r="71" spans="1:21">
      <c r="A71" s="128"/>
      <c r="B71" s="128"/>
      <c r="C71" s="128"/>
      <c r="D71" s="128"/>
      <c r="E71" s="128"/>
      <c r="F71" s="128"/>
      <c r="G71" s="128"/>
      <c r="H71" s="128"/>
      <c r="I71" s="128"/>
      <c r="J71" s="128"/>
      <c r="K71" s="128"/>
      <c r="L71" s="128"/>
      <c r="M71" s="128"/>
      <c r="N71" s="128"/>
      <c r="O71" s="128"/>
      <c r="P71" s="128"/>
      <c r="Q71" s="128"/>
      <c r="R71" s="128"/>
      <c r="S71" s="128"/>
      <c r="T71" s="128"/>
      <c r="U71" s="128"/>
    </row>
    <row r="72" spans="1:21">
      <c r="A72" s="128"/>
      <c r="B72" s="128"/>
      <c r="C72" s="128"/>
      <c r="D72" s="128"/>
      <c r="E72" s="128"/>
      <c r="F72" s="128"/>
      <c r="G72" s="128"/>
      <c r="H72" s="128"/>
      <c r="I72" s="128"/>
      <c r="J72" s="128"/>
      <c r="K72" s="128"/>
      <c r="L72" s="128"/>
      <c r="M72" s="128"/>
      <c r="N72" s="128"/>
      <c r="O72" s="128"/>
      <c r="P72" s="128"/>
      <c r="Q72" s="128"/>
      <c r="R72" s="128"/>
      <c r="S72" s="128"/>
      <c r="T72" s="128"/>
      <c r="U72" s="128"/>
    </row>
    <row r="73" spans="1:21">
      <c r="A73" s="128"/>
      <c r="B73" s="128"/>
      <c r="C73" s="128"/>
      <c r="D73" s="128"/>
      <c r="E73" s="128"/>
      <c r="F73" s="128"/>
      <c r="G73" s="128"/>
      <c r="H73" s="128"/>
      <c r="I73" s="128"/>
      <c r="J73" s="128"/>
      <c r="K73" s="128"/>
      <c r="L73" s="128"/>
      <c r="M73" s="128"/>
      <c r="N73" s="128"/>
      <c r="O73" s="128"/>
      <c r="P73" s="128"/>
      <c r="Q73" s="128"/>
      <c r="R73" s="128"/>
      <c r="S73" s="128"/>
      <c r="T73" s="128"/>
      <c r="U73" s="128"/>
    </row>
    <row r="74" spans="1:21">
      <c r="A74" s="128"/>
      <c r="B74" s="128"/>
      <c r="C74" s="128"/>
      <c r="D74" s="128"/>
      <c r="E74" s="128"/>
      <c r="F74" s="128"/>
      <c r="G74" s="128"/>
      <c r="H74" s="128"/>
      <c r="I74" s="128"/>
      <c r="J74" s="128"/>
      <c r="K74" s="128"/>
      <c r="L74" s="128"/>
      <c r="M74" s="128"/>
      <c r="N74" s="128"/>
      <c r="O74" s="128"/>
      <c r="P74" s="128"/>
      <c r="Q74" s="128"/>
      <c r="R74" s="128"/>
      <c r="S74" s="128"/>
      <c r="T74" s="128"/>
      <c r="U74" s="128"/>
    </row>
    <row r="75" spans="1:21">
      <c r="A75" s="128"/>
      <c r="B75" s="128"/>
      <c r="C75" s="128"/>
      <c r="D75" s="128"/>
      <c r="E75" s="128"/>
      <c r="F75" s="128"/>
      <c r="G75" s="128"/>
      <c r="H75" s="128"/>
      <c r="I75" s="128"/>
      <c r="J75" s="128"/>
      <c r="K75" s="128"/>
      <c r="L75" s="128"/>
      <c r="M75" s="128"/>
      <c r="N75" s="128"/>
      <c r="O75" s="128"/>
      <c r="P75" s="128"/>
      <c r="Q75" s="128"/>
      <c r="R75" s="128"/>
      <c r="S75" s="128"/>
      <c r="T75" s="128"/>
      <c r="U75" s="128"/>
    </row>
    <row r="76" spans="1:21">
      <c r="A76" s="128"/>
      <c r="B76" s="128"/>
      <c r="C76" s="128"/>
      <c r="D76" s="128"/>
      <c r="E76" s="128"/>
      <c r="F76" s="128"/>
      <c r="G76" s="128"/>
      <c r="H76" s="128"/>
      <c r="I76" s="128"/>
      <c r="J76" s="128"/>
      <c r="K76" s="128"/>
      <c r="L76" s="128"/>
      <c r="M76" s="128"/>
      <c r="N76" s="128"/>
      <c r="O76" s="128"/>
      <c r="P76" s="128"/>
      <c r="Q76" s="128"/>
      <c r="R76" s="128"/>
      <c r="S76" s="128"/>
      <c r="T76" s="128"/>
      <c r="U76" s="128"/>
    </row>
    <row r="77" spans="1:21">
      <c r="A77" s="128"/>
      <c r="B77" s="128"/>
      <c r="C77" s="128"/>
      <c r="D77" s="128"/>
      <c r="E77" s="128"/>
      <c r="F77" s="128"/>
      <c r="G77" s="128"/>
      <c r="H77" s="128"/>
      <c r="I77" s="128"/>
      <c r="J77" s="128"/>
      <c r="K77" s="128"/>
      <c r="L77" s="128"/>
      <c r="M77" s="128"/>
      <c r="N77" s="128"/>
      <c r="O77" s="128"/>
      <c r="P77" s="128"/>
      <c r="Q77" s="128"/>
      <c r="R77" s="128"/>
      <c r="S77" s="128"/>
      <c r="T77" s="128"/>
      <c r="U77" s="128"/>
    </row>
    <row r="78" spans="1:21">
      <c r="A78" s="128"/>
      <c r="B78" s="128"/>
      <c r="C78" s="128"/>
      <c r="D78" s="128"/>
      <c r="E78" s="128"/>
      <c r="F78" s="128"/>
      <c r="G78" s="128"/>
      <c r="H78" s="128"/>
      <c r="I78" s="128"/>
      <c r="J78" s="128"/>
      <c r="K78" s="128"/>
      <c r="L78" s="128"/>
      <c r="M78" s="128"/>
      <c r="N78" s="128"/>
      <c r="O78" s="128"/>
      <c r="P78" s="128"/>
      <c r="Q78" s="128"/>
      <c r="R78" s="128"/>
      <c r="S78" s="128"/>
      <c r="T78" s="128"/>
      <c r="U78" s="128"/>
    </row>
    <row r="79" spans="1:21">
      <c r="A79" s="128"/>
      <c r="B79" s="128"/>
      <c r="C79" s="128"/>
      <c r="D79" s="128"/>
      <c r="E79" s="128"/>
      <c r="F79" s="128"/>
      <c r="G79" s="128"/>
      <c r="H79" s="128"/>
      <c r="I79" s="128"/>
      <c r="J79" s="128"/>
      <c r="K79" s="128"/>
      <c r="L79" s="128"/>
      <c r="M79" s="128"/>
      <c r="N79" s="128"/>
      <c r="O79" s="128"/>
      <c r="P79" s="128"/>
      <c r="Q79" s="128"/>
      <c r="R79" s="128"/>
      <c r="S79" s="128"/>
      <c r="T79" s="128"/>
      <c r="U79" s="128"/>
    </row>
    <row r="80" spans="1:21">
      <c r="A80" s="128"/>
      <c r="B80" s="128"/>
      <c r="C80" s="128"/>
      <c r="D80" s="128"/>
      <c r="E80" s="128"/>
      <c r="F80" s="128"/>
      <c r="G80" s="128"/>
      <c r="H80" s="128"/>
      <c r="I80" s="128"/>
      <c r="J80" s="128"/>
      <c r="K80" s="128"/>
      <c r="L80" s="128"/>
      <c r="M80" s="128"/>
      <c r="N80" s="128"/>
      <c r="O80" s="128"/>
      <c r="P80" s="128"/>
      <c r="Q80" s="128"/>
      <c r="R80" s="128"/>
      <c r="S80" s="128"/>
      <c r="T80" s="128"/>
      <c r="U80" s="128"/>
    </row>
  </sheetData>
  <mergeCells count="7">
    <mergeCell ref="A1:N1"/>
    <mergeCell ref="A2:N2"/>
    <mergeCell ref="M3:N3"/>
    <mergeCell ref="A4:D4"/>
    <mergeCell ref="A27:C27"/>
    <mergeCell ref="A28:C28"/>
    <mergeCell ref="A29:C29"/>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zoomScale="90" zoomScaleNormal="90" workbookViewId="0">
      <selection activeCell="A1" sqref="A1:P1"/>
    </sheetView>
  </sheetViews>
  <sheetFormatPr defaultColWidth="9" defaultRowHeight="15.75" customHeight="1"/>
  <cols>
    <col min="1" max="1" width="5.66666666666667" style="14" customWidth="1"/>
    <col min="2" max="4" width="10.5833333333333" style="14" customWidth="1"/>
    <col min="5" max="5" width="9.16666666666667" style="14" customWidth="1"/>
    <col min="6" max="7" width="8.66666666666667" style="14" customWidth="1"/>
    <col min="8" max="8" width="4.58333333333333" style="14" customWidth="1"/>
    <col min="9" max="9" width="8.58333333333333" style="14" customWidth="1"/>
    <col min="10" max="12" width="11.5833333333333" style="14" customWidth="1"/>
    <col min="13" max="13" width="9.58333333333333" style="14" customWidth="1"/>
    <col min="14" max="14" width="6.91666666666667" style="14" customWidth="1"/>
    <col min="15" max="15" width="7.58333333333333" style="14" customWidth="1"/>
    <col min="16" max="16384" width="9" style="14"/>
  </cols>
  <sheetData>
    <row r="1" s="11" customFormat="1" ht="30" customHeight="1" spans="1:15">
      <c r="A1" s="15" t="s">
        <v>1148</v>
      </c>
      <c r="B1" s="15"/>
      <c r="C1" s="15"/>
      <c r="D1" s="15"/>
      <c r="E1" s="15"/>
      <c r="F1" s="15"/>
      <c r="G1" s="15"/>
      <c r="H1" s="15"/>
      <c r="I1" s="15"/>
      <c r="J1" s="15"/>
      <c r="K1" s="15"/>
      <c r="L1" s="15"/>
      <c r="M1" s="15"/>
      <c r="N1" s="15"/>
      <c r="O1" s="15"/>
    </row>
    <row r="2" ht="14.5" customHeight="1" spans="1:15">
      <c r="A2" s="16" t="str">
        <f>基本情况!A4&amp;基本情况!B4</f>
        <v>评估基准日：2024年9月13日</v>
      </c>
      <c r="B2" s="16"/>
      <c r="C2" s="16"/>
      <c r="D2" s="16"/>
      <c r="E2" s="16"/>
      <c r="F2" s="16"/>
      <c r="G2" s="16"/>
      <c r="H2" s="16"/>
      <c r="I2" s="40"/>
      <c r="J2" s="40"/>
      <c r="K2" s="40"/>
      <c r="L2" s="40"/>
      <c r="M2" s="40"/>
      <c r="N2" s="40"/>
      <c r="O2" s="40"/>
    </row>
    <row r="3" customHeight="1" spans="1:15">
      <c r="A3" s="16"/>
      <c r="B3" s="16"/>
      <c r="C3" s="16"/>
      <c r="D3" s="16"/>
      <c r="E3" s="16"/>
      <c r="F3" s="16"/>
      <c r="G3" s="16"/>
      <c r="H3" s="16"/>
      <c r="I3" s="40"/>
      <c r="J3" s="40"/>
      <c r="K3" s="40"/>
      <c r="L3" s="40"/>
      <c r="M3" s="40"/>
      <c r="N3" s="41" t="s">
        <v>1149</v>
      </c>
      <c r="O3" s="41"/>
    </row>
    <row r="4" customHeight="1" spans="1:15">
      <c r="A4" s="94" t="str">
        <f>基本情况!A6&amp;基本情况!B6</f>
        <v>被评估单位：海南省农垦五指山茶业集团股份有限公司定安农产品加工厂</v>
      </c>
      <c r="M4" s="126" t="s">
        <v>377</v>
      </c>
      <c r="N4" s="126"/>
      <c r="O4" s="126"/>
    </row>
    <row r="5" s="120" customFormat="1" ht="25" customHeight="1" spans="1:15">
      <c r="A5" s="101" t="s">
        <v>378</v>
      </c>
      <c r="B5" s="101" t="s">
        <v>1150</v>
      </c>
      <c r="C5" s="124" t="s">
        <v>1151</v>
      </c>
      <c r="D5" s="101" t="s">
        <v>1152</v>
      </c>
      <c r="E5" s="101" t="s">
        <v>1064</v>
      </c>
      <c r="F5" s="101" t="s">
        <v>1153</v>
      </c>
      <c r="G5" s="101" t="s">
        <v>1154</v>
      </c>
      <c r="H5" s="101" t="s">
        <v>1155</v>
      </c>
      <c r="I5" s="101" t="s">
        <v>1156</v>
      </c>
      <c r="J5" s="101" t="s">
        <v>674</v>
      </c>
      <c r="K5" s="43" t="s">
        <v>380</v>
      </c>
      <c r="L5" s="101" t="s">
        <v>381</v>
      </c>
      <c r="M5" s="101" t="s">
        <v>382</v>
      </c>
      <c r="N5" s="101" t="s">
        <v>383</v>
      </c>
      <c r="O5" s="101" t="s">
        <v>464</v>
      </c>
    </row>
    <row r="6" ht="15.9" customHeight="1" spans="1:15">
      <c r="A6" s="44">
        <v>1</v>
      </c>
      <c r="B6" s="28"/>
      <c r="C6" s="103"/>
      <c r="D6" s="107"/>
      <c r="E6" s="46"/>
      <c r="F6" s="28"/>
      <c r="G6" s="28"/>
      <c r="H6" s="123"/>
      <c r="I6" s="27"/>
      <c r="J6" s="27"/>
      <c r="K6" s="47"/>
      <c r="L6" s="27"/>
      <c r="M6" s="27">
        <f>L6-K6</f>
        <v>0</v>
      </c>
      <c r="N6" s="113" t="str">
        <f>IF(OR(K6=0,K6=""),"",ROUND((M6)/K6*100,2))</f>
        <v/>
      </c>
      <c r="O6" s="110"/>
    </row>
    <row r="7" ht="15.9" customHeight="1" spans="1:15">
      <c r="A7" s="44"/>
      <c r="B7" s="107"/>
      <c r="C7" s="103"/>
      <c r="D7" s="107"/>
      <c r="E7" s="46"/>
      <c r="F7" s="28"/>
      <c r="G7" s="28"/>
      <c r="H7" s="123"/>
      <c r="I7" s="27"/>
      <c r="J7" s="27"/>
      <c r="K7" s="27"/>
      <c r="L7" s="27"/>
      <c r="M7" s="27">
        <f t="shared" ref="M7:M30" si="0">L7-K7</f>
        <v>0</v>
      </c>
      <c r="N7" s="113" t="str">
        <f t="shared" ref="N7:N31" si="1">IF(OR(K7=0,K7=""),"",ROUND((M7)/K7*100,2))</f>
        <v/>
      </c>
      <c r="O7" s="29"/>
    </row>
    <row r="8" ht="15.9" customHeight="1" spans="1:15">
      <c r="A8" s="44"/>
      <c r="B8" s="28"/>
      <c r="C8" s="103"/>
      <c r="D8" s="45"/>
      <c r="E8" s="46"/>
      <c r="F8" s="28"/>
      <c r="G8" s="28"/>
      <c r="H8" s="123"/>
      <c r="I8" s="27"/>
      <c r="J8" s="27"/>
      <c r="K8" s="27"/>
      <c r="L8" s="27"/>
      <c r="M8" s="27">
        <f t="shared" si="0"/>
        <v>0</v>
      </c>
      <c r="N8" s="113" t="str">
        <f t="shared" si="1"/>
        <v/>
      </c>
      <c r="O8" s="29"/>
    </row>
    <row r="9" ht="15.9" customHeight="1" spans="1:15">
      <c r="A9" s="44"/>
      <c r="B9" s="28"/>
      <c r="C9" s="103"/>
      <c r="D9" s="45"/>
      <c r="E9" s="46"/>
      <c r="F9" s="28"/>
      <c r="G9" s="28"/>
      <c r="H9" s="123"/>
      <c r="I9" s="27"/>
      <c r="J9" s="27"/>
      <c r="K9" s="27"/>
      <c r="L9" s="27"/>
      <c r="M9" s="27">
        <f t="shared" si="0"/>
        <v>0</v>
      </c>
      <c r="N9" s="113" t="str">
        <f t="shared" si="1"/>
        <v/>
      </c>
      <c r="O9" s="29"/>
    </row>
    <row r="10" ht="15.9" customHeight="1" spans="1:15">
      <c r="A10" s="44"/>
      <c r="B10" s="28"/>
      <c r="C10" s="103"/>
      <c r="D10" s="45"/>
      <c r="E10" s="46"/>
      <c r="F10" s="28"/>
      <c r="G10" s="28"/>
      <c r="H10" s="123"/>
      <c r="I10" s="27"/>
      <c r="J10" s="27"/>
      <c r="K10" s="27"/>
      <c r="L10" s="27"/>
      <c r="M10" s="27">
        <f t="shared" si="0"/>
        <v>0</v>
      </c>
      <c r="N10" s="113" t="str">
        <f t="shared" si="1"/>
        <v/>
      </c>
      <c r="O10" s="29"/>
    </row>
    <row r="11" ht="15.9" customHeight="1" spans="1:15">
      <c r="A11" s="44"/>
      <c r="B11" s="28"/>
      <c r="C11" s="103"/>
      <c r="D11" s="45"/>
      <c r="E11" s="46"/>
      <c r="F11" s="28"/>
      <c r="G11" s="28"/>
      <c r="H11" s="123"/>
      <c r="I11" s="27"/>
      <c r="J11" s="27"/>
      <c r="K11" s="27"/>
      <c r="L11" s="27"/>
      <c r="M11" s="27">
        <f t="shared" si="0"/>
        <v>0</v>
      </c>
      <c r="N11" s="113" t="str">
        <f t="shared" si="1"/>
        <v/>
      </c>
      <c r="O11" s="29"/>
    </row>
    <row r="12" ht="15.9" customHeight="1" spans="1:15">
      <c r="A12" s="44"/>
      <c r="B12" s="28"/>
      <c r="C12" s="103"/>
      <c r="D12" s="45"/>
      <c r="E12" s="46"/>
      <c r="F12" s="28"/>
      <c r="G12" s="28"/>
      <c r="H12" s="123"/>
      <c r="I12" s="27"/>
      <c r="J12" s="27"/>
      <c r="K12" s="27"/>
      <c r="L12" s="27"/>
      <c r="M12" s="27">
        <f t="shared" si="0"/>
        <v>0</v>
      </c>
      <c r="N12" s="113" t="str">
        <f t="shared" si="1"/>
        <v/>
      </c>
      <c r="O12" s="29"/>
    </row>
    <row r="13" ht="15.9" customHeight="1" spans="1:15">
      <c r="A13" s="44"/>
      <c r="B13" s="28"/>
      <c r="C13" s="103"/>
      <c r="D13" s="45"/>
      <c r="E13" s="46"/>
      <c r="F13" s="28"/>
      <c r="G13" s="28"/>
      <c r="H13" s="123"/>
      <c r="I13" s="27"/>
      <c r="J13" s="27"/>
      <c r="K13" s="27"/>
      <c r="L13" s="27"/>
      <c r="M13" s="27">
        <f t="shared" si="0"/>
        <v>0</v>
      </c>
      <c r="N13" s="113" t="str">
        <f t="shared" si="1"/>
        <v/>
      </c>
      <c r="O13" s="29"/>
    </row>
    <row r="14" ht="15.9" customHeight="1" spans="1:15">
      <c r="A14" s="44"/>
      <c r="B14" s="28"/>
      <c r="C14" s="103"/>
      <c r="D14" s="45"/>
      <c r="E14" s="46"/>
      <c r="F14" s="28"/>
      <c r="G14" s="28"/>
      <c r="H14" s="123"/>
      <c r="I14" s="27"/>
      <c r="J14" s="27"/>
      <c r="K14" s="27"/>
      <c r="L14" s="27"/>
      <c r="M14" s="27">
        <f t="shared" si="0"/>
        <v>0</v>
      </c>
      <c r="N14" s="113" t="str">
        <f t="shared" si="1"/>
        <v/>
      </c>
      <c r="O14" s="29"/>
    </row>
    <row r="15" ht="15.9" customHeight="1" spans="1:15">
      <c r="A15" s="44"/>
      <c r="B15" s="28"/>
      <c r="C15" s="103"/>
      <c r="D15" s="45"/>
      <c r="E15" s="46"/>
      <c r="F15" s="28"/>
      <c r="G15" s="28"/>
      <c r="H15" s="123"/>
      <c r="I15" s="27"/>
      <c r="J15" s="27"/>
      <c r="K15" s="27"/>
      <c r="L15" s="27"/>
      <c r="M15" s="27">
        <f t="shared" si="0"/>
        <v>0</v>
      </c>
      <c r="N15" s="113" t="str">
        <f t="shared" si="1"/>
        <v/>
      </c>
      <c r="O15" s="29"/>
    </row>
    <row r="16" ht="15.9" customHeight="1" spans="1:15">
      <c r="A16" s="44"/>
      <c r="B16" s="28"/>
      <c r="C16" s="103"/>
      <c r="D16" s="45"/>
      <c r="E16" s="46"/>
      <c r="F16" s="28"/>
      <c r="G16" s="28"/>
      <c r="H16" s="123"/>
      <c r="I16" s="27"/>
      <c r="J16" s="27"/>
      <c r="K16" s="27"/>
      <c r="L16" s="27"/>
      <c r="M16" s="27">
        <f t="shared" si="0"/>
        <v>0</v>
      </c>
      <c r="N16" s="113" t="str">
        <f t="shared" si="1"/>
        <v/>
      </c>
      <c r="O16" s="29"/>
    </row>
    <row r="17" ht="15.9" customHeight="1" spans="1:15">
      <c r="A17" s="44"/>
      <c r="B17" s="28"/>
      <c r="C17" s="103"/>
      <c r="D17" s="45"/>
      <c r="E17" s="46"/>
      <c r="F17" s="28"/>
      <c r="G17" s="28"/>
      <c r="H17" s="123"/>
      <c r="I17" s="27"/>
      <c r="J17" s="27"/>
      <c r="K17" s="27"/>
      <c r="L17" s="27"/>
      <c r="M17" s="27">
        <f t="shared" si="0"/>
        <v>0</v>
      </c>
      <c r="N17" s="113" t="str">
        <f t="shared" si="1"/>
        <v/>
      </c>
      <c r="O17" s="29"/>
    </row>
    <row r="18" ht="15.9" customHeight="1" spans="1:15">
      <c r="A18" s="44"/>
      <c r="B18" s="28"/>
      <c r="C18" s="103"/>
      <c r="D18" s="45"/>
      <c r="E18" s="46"/>
      <c r="F18" s="28"/>
      <c r="G18" s="28"/>
      <c r="H18" s="123"/>
      <c r="I18" s="27"/>
      <c r="J18" s="27"/>
      <c r="K18" s="27"/>
      <c r="L18" s="27"/>
      <c r="M18" s="27">
        <f t="shared" si="0"/>
        <v>0</v>
      </c>
      <c r="N18" s="113" t="str">
        <f t="shared" si="1"/>
        <v/>
      </c>
      <c r="O18" s="29"/>
    </row>
    <row r="19" ht="15.9" customHeight="1" spans="1:15">
      <c r="A19" s="44"/>
      <c r="B19" s="28"/>
      <c r="C19" s="103"/>
      <c r="D19" s="45"/>
      <c r="E19" s="46"/>
      <c r="F19" s="28"/>
      <c r="G19" s="28"/>
      <c r="H19" s="123"/>
      <c r="I19" s="27"/>
      <c r="J19" s="27"/>
      <c r="K19" s="27"/>
      <c r="L19" s="27"/>
      <c r="M19" s="27">
        <f t="shared" si="0"/>
        <v>0</v>
      </c>
      <c r="N19" s="113" t="str">
        <f t="shared" si="1"/>
        <v/>
      </c>
      <c r="O19" s="29"/>
    </row>
    <row r="20" ht="15.9" customHeight="1" spans="1:15">
      <c r="A20" s="44"/>
      <c r="B20" s="28"/>
      <c r="C20" s="103"/>
      <c r="D20" s="45"/>
      <c r="E20" s="46"/>
      <c r="F20" s="28"/>
      <c r="G20" s="28"/>
      <c r="H20" s="123"/>
      <c r="I20" s="27"/>
      <c r="J20" s="27"/>
      <c r="K20" s="27"/>
      <c r="L20" s="27"/>
      <c r="M20" s="27">
        <f t="shared" si="0"/>
        <v>0</v>
      </c>
      <c r="N20" s="113" t="str">
        <f t="shared" si="1"/>
        <v/>
      </c>
      <c r="O20" s="29"/>
    </row>
    <row r="21" ht="15.9" customHeight="1" spans="1:15">
      <c r="A21" s="44"/>
      <c r="B21" s="28"/>
      <c r="C21" s="103"/>
      <c r="D21" s="45"/>
      <c r="E21" s="46"/>
      <c r="F21" s="28"/>
      <c r="G21" s="28"/>
      <c r="H21" s="123"/>
      <c r="I21" s="27"/>
      <c r="J21" s="27"/>
      <c r="K21" s="27"/>
      <c r="L21" s="27"/>
      <c r="M21" s="27">
        <f t="shared" si="0"/>
        <v>0</v>
      </c>
      <c r="N21" s="113" t="str">
        <f t="shared" si="1"/>
        <v/>
      </c>
      <c r="O21" s="29"/>
    </row>
    <row r="22" ht="15.9" customHeight="1" spans="1:15">
      <c r="A22" s="44"/>
      <c r="B22" s="28"/>
      <c r="C22" s="103"/>
      <c r="D22" s="45"/>
      <c r="E22" s="46"/>
      <c r="F22" s="28"/>
      <c r="G22" s="28"/>
      <c r="H22" s="123"/>
      <c r="I22" s="27"/>
      <c r="J22" s="27"/>
      <c r="K22" s="27"/>
      <c r="L22" s="27"/>
      <c r="M22" s="27">
        <f t="shared" si="0"/>
        <v>0</v>
      </c>
      <c r="N22" s="113" t="str">
        <f t="shared" si="1"/>
        <v/>
      </c>
      <c r="O22" s="29"/>
    </row>
    <row r="23" ht="15.9" customHeight="1" spans="1:15">
      <c r="A23" s="44"/>
      <c r="B23" s="28"/>
      <c r="C23" s="103"/>
      <c r="D23" s="45"/>
      <c r="E23" s="46"/>
      <c r="F23" s="28"/>
      <c r="G23" s="28"/>
      <c r="H23" s="123"/>
      <c r="I23" s="27"/>
      <c r="J23" s="27"/>
      <c r="K23" s="27"/>
      <c r="L23" s="27"/>
      <c r="M23" s="27">
        <f t="shared" si="0"/>
        <v>0</v>
      </c>
      <c r="N23" s="113" t="str">
        <f t="shared" si="1"/>
        <v/>
      </c>
      <c r="O23" s="29"/>
    </row>
    <row r="24" ht="15.9" customHeight="1" spans="1:15">
      <c r="A24" s="44"/>
      <c r="B24" s="28"/>
      <c r="C24" s="103"/>
      <c r="D24" s="45"/>
      <c r="E24" s="46"/>
      <c r="F24" s="28"/>
      <c r="G24" s="28"/>
      <c r="H24" s="123"/>
      <c r="I24" s="27"/>
      <c r="J24" s="27"/>
      <c r="K24" s="27"/>
      <c r="L24" s="27"/>
      <c r="M24" s="27">
        <f t="shared" si="0"/>
        <v>0</v>
      </c>
      <c r="N24" s="113" t="str">
        <f t="shared" si="1"/>
        <v/>
      </c>
      <c r="O24" s="29"/>
    </row>
    <row r="25" ht="15.9" customHeight="1" spans="1:15">
      <c r="A25" s="44"/>
      <c r="B25" s="28"/>
      <c r="C25" s="103"/>
      <c r="D25" s="45"/>
      <c r="E25" s="46"/>
      <c r="F25" s="28"/>
      <c r="G25" s="28"/>
      <c r="H25" s="123"/>
      <c r="I25" s="27"/>
      <c r="J25" s="27"/>
      <c r="K25" s="27"/>
      <c r="L25" s="27"/>
      <c r="M25" s="27">
        <f t="shared" si="0"/>
        <v>0</v>
      </c>
      <c r="N25" s="113" t="str">
        <f t="shared" si="1"/>
        <v/>
      </c>
      <c r="O25" s="29"/>
    </row>
    <row r="26" ht="15.9" customHeight="1" spans="1:15">
      <c r="A26" s="44"/>
      <c r="B26" s="28"/>
      <c r="C26" s="103"/>
      <c r="D26" s="45"/>
      <c r="E26" s="46"/>
      <c r="F26" s="28"/>
      <c r="G26" s="28"/>
      <c r="H26" s="123"/>
      <c r="I26" s="27"/>
      <c r="J26" s="27"/>
      <c r="K26" s="27"/>
      <c r="L26" s="27"/>
      <c r="M26" s="27">
        <f t="shared" si="0"/>
        <v>0</v>
      </c>
      <c r="N26" s="113" t="str">
        <f t="shared" si="1"/>
        <v/>
      </c>
      <c r="O26" s="29"/>
    </row>
    <row r="27" ht="15.9" customHeight="1" spans="1:15">
      <c r="A27" s="44"/>
      <c r="B27" s="28"/>
      <c r="C27" s="103"/>
      <c r="D27" s="45"/>
      <c r="E27" s="46"/>
      <c r="F27" s="28"/>
      <c r="G27" s="28"/>
      <c r="H27" s="123"/>
      <c r="I27" s="27"/>
      <c r="J27" s="27"/>
      <c r="K27" s="27"/>
      <c r="L27" s="27"/>
      <c r="M27" s="27">
        <f t="shared" si="0"/>
        <v>0</v>
      </c>
      <c r="N27" s="113" t="str">
        <f t="shared" si="1"/>
        <v/>
      </c>
      <c r="O27" s="29"/>
    </row>
    <row r="28" ht="15.9" customHeight="1" spans="1:15">
      <c r="A28" s="44"/>
      <c r="B28" s="28"/>
      <c r="C28" s="103"/>
      <c r="D28" s="45"/>
      <c r="E28" s="46"/>
      <c r="F28" s="28"/>
      <c r="G28" s="28"/>
      <c r="H28" s="123"/>
      <c r="I28" s="27"/>
      <c r="J28" s="27"/>
      <c r="K28" s="27"/>
      <c r="L28" s="27"/>
      <c r="M28" s="27">
        <f t="shared" si="0"/>
        <v>0</v>
      </c>
      <c r="N28" s="113" t="str">
        <f t="shared" si="1"/>
        <v/>
      </c>
      <c r="O28" s="29"/>
    </row>
    <row r="29" ht="15.9" customHeight="1" spans="1:15">
      <c r="A29" s="31" t="s">
        <v>493</v>
      </c>
      <c r="B29" s="125"/>
      <c r="C29" s="125"/>
      <c r="D29" s="45"/>
      <c r="E29" s="46"/>
      <c r="F29" s="28"/>
      <c r="G29" s="28"/>
      <c r="H29" s="123"/>
      <c r="I29" s="27">
        <f>SUM(I6:I28)</f>
        <v>0</v>
      </c>
      <c r="J29" s="27">
        <f>SUM(J6:J28)</f>
        <v>0</v>
      </c>
      <c r="K29" s="27">
        <f t="shared" ref="K29:L29" si="2">SUM(K6:K28)</f>
        <v>0</v>
      </c>
      <c r="L29" s="27">
        <f t="shared" si="2"/>
        <v>0</v>
      </c>
      <c r="M29" s="27">
        <f t="shared" si="0"/>
        <v>0</v>
      </c>
      <c r="N29" s="113" t="str">
        <f t="shared" si="1"/>
        <v/>
      </c>
      <c r="O29" s="29"/>
    </row>
    <row r="30" ht="15.9" customHeight="1" spans="1:15">
      <c r="A30" s="31" t="s">
        <v>1157</v>
      </c>
      <c r="B30" s="125"/>
      <c r="C30" s="125"/>
      <c r="D30" s="45"/>
      <c r="E30" s="46"/>
      <c r="F30" s="28"/>
      <c r="G30" s="28"/>
      <c r="H30" s="123"/>
      <c r="I30" s="27"/>
      <c r="J30" s="27"/>
      <c r="K30" s="27"/>
      <c r="L30" s="27"/>
      <c r="M30" s="27">
        <f t="shared" si="0"/>
        <v>0</v>
      </c>
      <c r="N30" s="113" t="str">
        <f t="shared" si="1"/>
        <v/>
      </c>
      <c r="O30" s="29"/>
    </row>
    <row r="31" ht="15.9" customHeight="1" spans="1:15">
      <c r="A31" s="31" t="s">
        <v>534</v>
      </c>
      <c r="B31" s="125"/>
      <c r="C31" s="125"/>
      <c r="D31" s="96"/>
      <c r="E31" s="46"/>
      <c r="F31" s="28"/>
      <c r="G31" s="28"/>
      <c r="H31" s="123"/>
      <c r="I31" s="27">
        <f>I29</f>
        <v>0</v>
      </c>
      <c r="J31" s="27">
        <f>J29-J30</f>
        <v>0</v>
      </c>
      <c r="K31" s="27">
        <f t="shared" ref="K31:L31" si="3">K29-K30</f>
        <v>0</v>
      </c>
      <c r="L31" s="27">
        <f t="shared" si="3"/>
        <v>0</v>
      </c>
      <c r="M31" s="27">
        <f>SUM(M6:M30)</f>
        <v>0</v>
      </c>
      <c r="N31" s="113" t="str">
        <f t="shared" si="1"/>
        <v/>
      </c>
      <c r="O31" s="29"/>
    </row>
    <row r="32" s="13" customFormat="1" ht="15.9" customHeight="1" spans="1:10">
      <c r="A32" s="34" t="str">
        <f>CONCATENATE("被评估单位填表人：",基本情况!$D$9)</f>
        <v>被评估单位填表人：</v>
      </c>
      <c r="B32" s="35"/>
      <c r="C32" s="35"/>
      <c r="D32" s="35"/>
      <c r="F32" s="65"/>
      <c r="G32" s="48"/>
      <c r="H32" s="48"/>
      <c r="I32" s="48"/>
      <c r="J32" s="13" t="str">
        <f>CONCATENATE("资产评估专业人员：",基本情况!$B$15)</f>
        <v>资产评估专业人员：</v>
      </c>
    </row>
    <row r="33" s="13" customFormat="1" ht="15.9" customHeight="1" spans="1:1">
      <c r="A33" s="37" t="str">
        <f>基本情况!$A$7&amp;基本情况!$B$7</f>
        <v>填表日期：2024年9月13日</v>
      </c>
    </row>
  </sheetData>
  <mergeCells count="7">
    <mergeCell ref="A1:O1"/>
    <mergeCell ref="A2:O2"/>
    <mergeCell ref="N3:O3"/>
    <mergeCell ref="M4:O4"/>
    <mergeCell ref="A29:C29"/>
    <mergeCell ref="A30:C30"/>
    <mergeCell ref="A31:C31"/>
  </mergeCells>
  <printOptions horizontalCentered="1"/>
  <pageMargins left="0.590551181102362" right="0.590551181102362" top="0.866141732283464" bottom="0.47244094488189" header="1.22047244094488" footer="0.196850393700787"/>
  <pageSetup paperSize="9" scale="92"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U80"/>
  <sheetViews>
    <sheetView topLeftCell="A40" workbookViewId="0">
      <selection activeCell="A1" sqref="A1:P1"/>
    </sheetView>
  </sheetViews>
  <sheetFormatPr defaultColWidth="9" defaultRowHeight="12.75"/>
  <cols>
    <col min="1" max="1" width="25.6666666666667" style="434" customWidth="1"/>
    <col min="2" max="2" width="13.6666666666667" style="435" customWidth="1"/>
    <col min="3" max="3" width="13.6666666666667" style="434" customWidth="1"/>
    <col min="4" max="4" width="25.6666666666667" style="434" customWidth="1"/>
    <col min="5" max="5" width="13.6666666666667" style="435" customWidth="1"/>
    <col min="6" max="6" width="13.6666666666667" style="434" customWidth="1"/>
    <col min="7" max="7" width="15.0833333333333" style="436" customWidth="1"/>
    <col min="8" max="16384" width="9" style="436"/>
  </cols>
  <sheetData>
    <row r="1" ht="20.25" spans="1:21">
      <c r="A1" s="437" t="s">
        <v>258</v>
      </c>
      <c r="B1" s="437"/>
      <c r="C1" s="437"/>
      <c r="D1" s="437"/>
      <c r="E1" s="437"/>
      <c r="F1" s="437"/>
      <c r="G1" s="434"/>
      <c r="H1" s="434"/>
      <c r="I1" s="434"/>
      <c r="J1" s="434"/>
      <c r="K1" s="434"/>
      <c r="L1" s="434"/>
      <c r="M1" s="434"/>
      <c r="N1" s="434"/>
      <c r="O1" s="434"/>
      <c r="P1" s="434"/>
      <c r="Q1" s="434"/>
      <c r="R1" s="434"/>
      <c r="S1" s="434"/>
      <c r="T1" s="434"/>
      <c r="U1" s="434"/>
    </row>
    <row r="2" ht="13.25" customHeight="1" spans="1:21">
      <c r="A2" s="438"/>
      <c r="B2" s="438"/>
      <c r="C2" s="438"/>
      <c r="D2" s="438"/>
      <c r="E2" s="438"/>
      <c r="F2" s="439" t="s">
        <v>259</v>
      </c>
      <c r="G2" s="434"/>
      <c r="H2" s="434"/>
      <c r="I2" s="434"/>
      <c r="J2" s="434"/>
      <c r="K2" s="434"/>
      <c r="L2" s="434"/>
      <c r="M2" s="434"/>
      <c r="N2" s="434"/>
      <c r="O2" s="434"/>
      <c r="P2" s="434"/>
      <c r="Q2" s="434"/>
      <c r="R2" s="434"/>
      <c r="S2" s="434"/>
      <c r="T2" s="434"/>
      <c r="U2" s="434"/>
    </row>
    <row r="3" ht="13.25" customHeight="1" spans="1:21">
      <c r="A3" s="440" t="str">
        <f>"编制单位："&amp;基本情况!B6</f>
        <v>编制单位：海南省农垦五指山茶业集团股份有限公司定安农产品加工厂</v>
      </c>
      <c r="B3" s="441"/>
      <c r="C3" s="442" t="str">
        <f>基本情况!B4</f>
        <v>2024年9月13日</v>
      </c>
      <c r="D3" s="443"/>
      <c r="E3" s="444"/>
      <c r="F3" s="439" t="s">
        <v>3</v>
      </c>
      <c r="G3" s="434"/>
      <c r="H3" s="434"/>
      <c r="I3" s="434"/>
      <c r="J3" s="434"/>
      <c r="K3" s="434"/>
      <c r="L3" s="434"/>
      <c r="M3" s="434"/>
      <c r="N3" s="434"/>
      <c r="O3" s="434"/>
      <c r="P3" s="434"/>
      <c r="Q3" s="434"/>
      <c r="R3" s="434"/>
      <c r="S3" s="434"/>
      <c r="T3" s="434"/>
      <c r="U3" s="434"/>
    </row>
    <row r="4" ht="13" customHeight="1" spans="1:21">
      <c r="A4" s="445" t="s">
        <v>260</v>
      </c>
      <c r="B4" s="446" t="s">
        <v>261</v>
      </c>
      <c r="C4" s="446" t="s">
        <v>262</v>
      </c>
      <c r="D4" s="445" t="s">
        <v>263</v>
      </c>
      <c r="E4" s="446" t="str">
        <f>B4</f>
        <v>期末余额</v>
      </c>
      <c r="F4" s="446" t="str">
        <f>C4</f>
        <v>上年年末余额</v>
      </c>
      <c r="G4" s="434"/>
      <c r="H4" s="434"/>
      <c r="I4" s="434"/>
      <c r="J4" s="434"/>
      <c r="K4" s="434"/>
      <c r="L4" s="434"/>
      <c r="M4" s="434"/>
      <c r="N4" s="434"/>
      <c r="O4" s="434"/>
      <c r="P4" s="434"/>
      <c r="Q4" s="434"/>
      <c r="R4" s="434"/>
      <c r="S4" s="434"/>
      <c r="T4" s="434"/>
      <c r="U4" s="434"/>
    </row>
    <row r="5" ht="13" customHeight="1" spans="1:21">
      <c r="A5" s="601" t="s">
        <v>264</v>
      </c>
      <c r="B5" s="448"/>
      <c r="C5" s="448"/>
      <c r="D5" s="601" t="s">
        <v>265</v>
      </c>
      <c r="E5" s="448"/>
      <c r="F5" s="448"/>
      <c r="G5" s="434"/>
      <c r="H5" s="434"/>
      <c r="I5" s="434"/>
      <c r="J5" s="434"/>
      <c r="K5" s="434"/>
      <c r="L5" s="434"/>
      <c r="M5" s="434"/>
      <c r="N5" s="434"/>
      <c r="O5" s="434"/>
      <c r="P5" s="434"/>
      <c r="Q5" s="434"/>
      <c r="R5" s="434"/>
      <c r="S5" s="434"/>
      <c r="T5" s="434"/>
      <c r="U5" s="434"/>
    </row>
    <row r="6" ht="13" customHeight="1" spans="1:21">
      <c r="A6" s="602" t="s">
        <v>266</v>
      </c>
      <c r="B6" s="448"/>
      <c r="C6" s="450"/>
      <c r="D6" s="602" t="s">
        <v>267</v>
      </c>
      <c r="E6" s="448"/>
      <c r="F6" s="450"/>
      <c r="G6" s="434"/>
      <c r="H6" s="434"/>
      <c r="I6" s="434"/>
      <c r="J6" s="434"/>
      <c r="K6" s="434"/>
      <c r="L6" s="434"/>
      <c r="M6" s="434"/>
      <c r="N6" s="434"/>
      <c r="O6" s="434"/>
      <c r="P6" s="434"/>
      <c r="Q6" s="434"/>
      <c r="R6" s="434"/>
      <c r="S6" s="434"/>
      <c r="T6" s="434"/>
      <c r="U6" s="434"/>
    </row>
    <row r="7" ht="25" customHeight="1" spans="1:21">
      <c r="A7" s="603" t="s">
        <v>268</v>
      </c>
      <c r="B7" s="448"/>
      <c r="C7" s="450"/>
      <c r="D7" s="603" t="s">
        <v>269</v>
      </c>
      <c r="E7" s="448"/>
      <c r="F7" s="450"/>
      <c r="G7" s="434"/>
      <c r="H7" s="434"/>
      <c r="I7" s="434"/>
      <c r="J7" s="434"/>
      <c r="K7" s="434"/>
      <c r="L7" s="434"/>
      <c r="M7" s="434"/>
      <c r="N7" s="434"/>
      <c r="O7" s="434"/>
      <c r="P7" s="434"/>
      <c r="Q7" s="434"/>
      <c r="R7" s="434"/>
      <c r="S7" s="434"/>
      <c r="T7" s="434"/>
      <c r="U7" s="434"/>
    </row>
    <row r="8" ht="13" customHeight="1" spans="1:21">
      <c r="A8" s="602" t="s">
        <v>270</v>
      </c>
      <c r="B8" s="448"/>
      <c r="C8" s="450"/>
      <c r="D8" s="602" t="s">
        <v>271</v>
      </c>
      <c r="E8" s="448"/>
      <c r="F8" s="450"/>
      <c r="G8" s="452"/>
      <c r="H8" s="434"/>
      <c r="I8" s="434"/>
      <c r="J8" s="434"/>
      <c r="K8" s="434"/>
      <c r="L8" s="434"/>
      <c r="M8" s="434"/>
      <c r="N8" s="434"/>
      <c r="O8" s="434"/>
      <c r="P8" s="434"/>
      <c r="Q8" s="434"/>
      <c r="R8" s="434"/>
      <c r="S8" s="434"/>
      <c r="T8" s="434"/>
      <c r="U8" s="434"/>
    </row>
    <row r="9" ht="13" customHeight="1" spans="1:21">
      <c r="A9" s="602" t="s">
        <v>272</v>
      </c>
      <c r="B9" s="448"/>
      <c r="C9" s="450"/>
      <c r="D9" s="602" t="s">
        <v>273</v>
      </c>
      <c r="E9" s="448"/>
      <c r="F9" s="450"/>
      <c r="G9" s="434"/>
      <c r="H9" s="434"/>
      <c r="I9" s="434"/>
      <c r="J9" s="434"/>
      <c r="K9" s="434"/>
      <c r="L9" s="434"/>
      <c r="M9" s="434"/>
      <c r="N9" s="434"/>
      <c r="O9" s="434"/>
      <c r="P9" s="434"/>
      <c r="Q9" s="434"/>
      <c r="R9" s="434"/>
      <c r="S9" s="434"/>
      <c r="T9" s="434"/>
      <c r="U9" s="434"/>
    </row>
    <row r="10" ht="13" customHeight="1" spans="1:21">
      <c r="A10" s="602" t="s">
        <v>274</v>
      </c>
      <c r="B10" s="448"/>
      <c r="C10" s="450"/>
      <c r="D10" s="602" t="s">
        <v>275</v>
      </c>
      <c r="E10" s="448"/>
      <c r="F10" s="450"/>
      <c r="G10" s="434"/>
      <c r="H10" s="434"/>
      <c r="I10" s="434"/>
      <c r="J10" s="434"/>
      <c r="K10" s="434"/>
      <c r="L10" s="434"/>
      <c r="M10" s="434"/>
      <c r="N10" s="434"/>
      <c r="O10" s="434"/>
      <c r="P10" s="434"/>
      <c r="Q10" s="434"/>
      <c r="R10" s="434"/>
      <c r="S10" s="434"/>
      <c r="T10" s="434"/>
      <c r="U10" s="434"/>
    </row>
    <row r="11" ht="13" customHeight="1" spans="1:21">
      <c r="A11" s="602" t="s">
        <v>276</v>
      </c>
      <c r="B11" s="448"/>
      <c r="C11" s="448"/>
      <c r="D11" s="602" t="s">
        <v>277</v>
      </c>
      <c r="E11" s="448"/>
      <c r="F11" s="448"/>
      <c r="G11" s="434"/>
      <c r="H11" s="434"/>
      <c r="I11" s="434"/>
      <c r="J11" s="434"/>
      <c r="K11" s="434"/>
      <c r="L11" s="434"/>
      <c r="M11" s="434"/>
      <c r="N11" s="434"/>
      <c r="O11" s="434"/>
      <c r="P11" s="434"/>
      <c r="Q11" s="434"/>
      <c r="R11" s="434"/>
      <c r="S11" s="434"/>
      <c r="T11" s="434"/>
      <c r="U11" s="434"/>
    </row>
    <row r="12" ht="13" customHeight="1" spans="1:21">
      <c r="A12" s="602" t="s">
        <v>278</v>
      </c>
      <c r="B12" s="448"/>
      <c r="C12" s="448"/>
      <c r="D12" s="602" t="s">
        <v>279</v>
      </c>
      <c r="E12" s="448"/>
      <c r="F12" s="448"/>
      <c r="G12" s="434"/>
      <c r="H12" s="434"/>
      <c r="I12" s="434"/>
      <c r="J12" s="434"/>
      <c r="K12" s="434"/>
      <c r="L12" s="434"/>
      <c r="M12" s="434"/>
      <c r="N12" s="434"/>
      <c r="O12" s="434"/>
      <c r="P12" s="434"/>
      <c r="Q12" s="434"/>
      <c r="R12" s="434"/>
      <c r="S12" s="434"/>
      <c r="T12" s="434"/>
      <c r="U12" s="434"/>
    </row>
    <row r="13" ht="13" customHeight="1" spans="1:21">
      <c r="A13" s="602" t="s">
        <v>280</v>
      </c>
      <c r="B13" s="448"/>
      <c r="C13" s="448"/>
      <c r="D13" s="602" t="s">
        <v>281</v>
      </c>
      <c r="E13" s="448"/>
      <c r="F13" s="448"/>
      <c r="G13" s="434"/>
      <c r="H13" s="434"/>
      <c r="I13" s="434"/>
      <c r="J13" s="434"/>
      <c r="K13" s="434"/>
      <c r="L13" s="434"/>
      <c r="M13" s="434"/>
      <c r="N13" s="434"/>
      <c r="O13" s="434"/>
      <c r="P13" s="434"/>
      <c r="Q13" s="434"/>
      <c r="R13" s="434"/>
      <c r="S13" s="434"/>
      <c r="T13" s="434"/>
      <c r="U13" s="434"/>
    </row>
    <row r="14" ht="13" customHeight="1" spans="1:21">
      <c r="A14" s="602" t="s">
        <v>282</v>
      </c>
      <c r="B14" s="448"/>
      <c r="C14" s="448"/>
      <c r="D14" s="602" t="s">
        <v>283</v>
      </c>
      <c r="E14" s="448"/>
      <c r="F14" s="448"/>
      <c r="G14" s="434"/>
      <c r="H14" s="434"/>
      <c r="I14" s="434"/>
      <c r="J14" s="434"/>
      <c r="K14" s="434"/>
      <c r="L14" s="434"/>
      <c r="M14" s="434"/>
      <c r="N14" s="434"/>
      <c r="O14" s="434"/>
      <c r="P14" s="434"/>
      <c r="Q14" s="434"/>
      <c r="R14" s="434"/>
      <c r="S14" s="434"/>
      <c r="T14" s="434"/>
      <c r="U14" s="434"/>
    </row>
    <row r="15" ht="13" customHeight="1" spans="1:21">
      <c r="A15" s="602" t="s">
        <v>284</v>
      </c>
      <c r="B15" s="448"/>
      <c r="C15" s="448"/>
      <c r="D15" s="602" t="s">
        <v>285</v>
      </c>
      <c r="E15" s="448"/>
      <c r="F15" s="448"/>
      <c r="G15" s="434"/>
      <c r="H15" s="434"/>
      <c r="I15" s="434"/>
      <c r="J15" s="434"/>
      <c r="K15" s="434"/>
      <c r="L15" s="434"/>
      <c r="M15" s="434"/>
      <c r="N15" s="434"/>
      <c r="O15" s="434"/>
      <c r="P15" s="434"/>
      <c r="Q15" s="434"/>
      <c r="R15" s="434"/>
      <c r="S15" s="434"/>
      <c r="T15" s="434"/>
      <c r="U15" s="434"/>
    </row>
    <row r="16" ht="13" customHeight="1" spans="1:21">
      <c r="A16" s="602" t="s">
        <v>286</v>
      </c>
      <c r="B16" s="448"/>
      <c r="C16" s="448"/>
      <c r="D16" s="602" t="s">
        <v>287</v>
      </c>
      <c r="E16" s="448"/>
      <c r="F16" s="448"/>
      <c r="G16" s="434"/>
      <c r="H16" s="434"/>
      <c r="I16" s="434"/>
      <c r="J16" s="434"/>
      <c r="K16" s="434"/>
      <c r="L16" s="434"/>
      <c r="M16" s="434"/>
      <c r="N16" s="434"/>
      <c r="O16" s="434"/>
      <c r="P16" s="434"/>
      <c r="Q16" s="434"/>
      <c r="R16" s="434"/>
      <c r="S16" s="434"/>
      <c r="T16" s="434"/>
      <c r="U16" s="434"/>
    </row>
    <row r="17" ht="13" customHeight="1" spans="1:21">
      <c r="A17" s="449"/>
      <c r="B17" s="448"/>
      <c r="C17" s="448"/>
      <c r="D17" s="602" t="s">
        <v>288</v>
      </c>
      <c r="E17" s="448"/>
      <c r="F17" s="448"/>
      <c r="G17" s="434"/>
      <c r="H17" s="434"/>
      <c r="I17" s="434"/>
      <c r="J17" s="434"/>
      <c r="K17" s="434"/>
      <c r="L17" s="434"/>
      <c r="M17" s="434"/>
      <c r="N17" s="434"/>
      <c r="O17" s="434"/>
      <c r="P17" s="434"/>
      <c r="Q17" s="434"/>
      <c r="R17" s="434"/>
      <c r="S17" s="434"/>
      <c r="T17" s="434"/>
      <c r="U17" s="434"/>
    </row>
    <row r="18" ht="13" customHeight="1" spans="1:21">
      <c r="A18" s="453" t="s">
        <v>45</v>
      </c>
      <c r="B18" s="454">
        <f>SUM(B6:B17)</f>
        <v>0</v>
      </c>
      <c r="C18" s="454">
        <f>SUM(C6:C17)</f>
        <v>0</v>
      </c>
      <c r="D18" s="453" t="s">
        <v>289</v>
      </c>
      <c r="E18" s="454">
        <f>SUM(E6:E17)</f>
        <v>0</v>
      </c>
      <c r="F18" s="454">
        <f>SUM(F6:F17)</f>
        <v>0</v>
      </c>
      <c r="G18" s="434"/>
      <c r="H18" s="434"/>
      <c r="I18" s="434"/>
      <c r="J18" s="434"/>
      <c r="K18" s="434"/>
      <c r="L18" s="434"/>
      <c r="M18" s="434"/>
      <c r="N18" s="434"/>
      <c r="O18" s="434"/>
      <c r="P18" s="434"/>
      <c r="Q18" s="434"/>
      <c r="R18" s="434"/>
      <c r="S18" s="434"/>
      <c r="T18" s="434"/>
      <c r="U18" s="434"/>
    </row>
    <row r="19" ht="13" customHeight="1" spans="1:21">
      <c r="A19" s="601" t="s">
        <v>290</v>
      </c>
      <c r="B19" s="448"/>
      <c r="C19" s="448"/>
      <c r="D19" s="601" t="s">
        <v>291</v>
      </c>
      <c r="E19" s="448"/>
      <c r="F19" s="448"/>
      <c r="G19" s="434"/>
      <c r="H19" s="434"/>
      <c r="I19" s="434"/>
      <c r="J19" s="434"/>
      <c r="K19" s="434"/>
      <c r="L19" s="434"/>
      <c r="M19" s="434"/>
      <c r="N19" s="434"/>
      <c r="O19" s="434"/>
      <c r="P19" s="434"/>
      <c r="Q19" s="434"/>
      <c r="R19" s="434"/>
      <c r="S19" s="434"/>
      <c r="T19" s="434"/>
      <c r="U19" s="434"/>
    </row>
    <row r="20" ht="13" customHeight="1" spans="1:21">
      <c r="A20" s="602" t="s">
        <v>292</v>
      </c>
      <c r="B20" s="448"/>
      <c r="C20" s="448"/>
      <c r="D20" s="602" t="s">
        <v>293</v>
      </c>
      <c r="E20" s="448"/>
      <c r="F20" s="448"/>
      <c r="G20" s="434"/>
      <c r="H20" s="434"/>
      <c r="I20" s="434"/>
      <c r="J20" s="434"/>
      <c r="K20" s="434"/>
      <c r="L20" s="434"/>
      <c r="M20" s="434"/>
      <c r="N20" s="434"/>
      <c r="O20" s="434"/>
      <c r="P20" s="434"/>
      <c r="Q20" s="434"/>
      <c r="R20" s="434"/>
      <c r="S20" s="434"/>
      <c r="T20" s="434"/>
      <c r="U20" s="434"/>
    </row>
    <row r="21" ht="13" customHeight="1" spans="1:21">
      <c r="A21" s="602" t="s">
        <v>294</v>
      </c>
      <c r="B21" s="448"/>
      <c r="C21" s="448"/>
      <c r="D21" s="602" t="s">
        <v>295</v>
      </c>
      <c r="E21" s="448"/>
      <c r="F21" s="448"/>
      <c r="G21" s="434"/>
      <c r="H21" s="434"/>
      <c r="I21" s="434"/>
      <c r="J21" s="434"/>
      <c r="K21" s="434"/>
      <c r="L21" s="434"/>
      <c r="M21" s="434"/>
      <c r="N21" s="434"/>
      <c r="O21" s="434"/>
      <c r="P21" s="434"/>
      <c r="Q21" s="434"/>
      <c r="R21" s="434"/>
      <c r="S21" s="434"/>
      <c r="T21" s="434"/>
      <c r="U21" s="434"/>
    </row>
    <row r="22" ht="13" customHeight="1" spans="1:21">
      <c r="A22" s="602" t="s">
        <v>296</v>
      </c>
      <c r="B22" s="448"/>
      <c r="C22" s="448"/>
      <c r="D22" s="602" t="s">
        <v>297</v>
      </c>
      <c r="E22" s="448"/>
      <c r="F22" s="448"/>
      <c r="G22" s="434"/>
      <c r="H22" s="434"/>
      <c r="I22" s="434"/>
      <c r="J22" s="434"/>
      <c r="K22" s="434"/>
      <c r="L22" s="434"/>
      <c r="M22" s="434"/>
      <c r="N22" s="434"/>
      <c r="O22" s="434"/>
      <c r="P22" s="434"/>
      <c r="Q22" s="434"/>
      <c r="R22" s="434"/>
      <c r="S22" s="434"/>
      <c r="T22" s="434"/>
      <c r="U22" s="434"/>
    </row>
    <row r="23" ht="13" customHeight="1" spans="1:21">
      <c r="A23" s="602" t="s">
        <v>298</v>
      </c>
      <c r="B23" s="448"/>
      <c r="C23" s="448"/>
      <c r="D23" s="602" t="s">
        <v>299</v>
      </c>
      <c r="E23" s="448"/>
      <c r="F23" s="448"/>
      <c r="G23" s="434"/>
      <c r="H23" s="434"/>
      <c r="I23" s="434"/>
      <c r="J23" s="434"/>
      <c r="K23" s="434"/>
      <c r="L23" s="434"/>
      <c r="M23" s="434"/>
      <c r="N23" s="434"/>
      <c r="O23" s="434"/>
      <c r="P23" s="434"/>
      <c r="Q23" s="434"/>
      <c r="R23" s="434"/>
      <c r="S23" s="434"/>
      <c r="T23" s="434"/>
      <c r="U23" s="434"/>
    </row>
    <row r="24" ht="13" customHeight="1" spans="1:21">
      <c r="A24" s="449" t="s">
        <v>300</v>
      </c>
      <c r="B24" s="448"/>
      <c r="C24" s="448"/>
      <c r="D24" s="602" t="s">
        <v>301</v>
      </c>
      <c r="E24" s="448"/>
      <c r="F24" s="448"/>
      <c r="G24" s="434"/>
      <c r="H24" s="434"/>
      <c r="I24" s="434"/>
      <c r="J24" s="434"/>
      <c r="K24" s="434"/>
      <c r="L24" s="434"/>
      <c r="M24" s="434"/>
      <c r="N24" s="434"/>
      <c r="O24" s="434"/>
      <c r="P24" s="434"/>
      <c r="Q24" s="434"/>
      <c r="R24" s="434"/>
      <c r="S24" s="434"/>
      <c r="T24" s="434"/>
      <c r="U24" s="434"/>
    </row>
    <row r="25" ht="13" customHeight="1" spans="1:21">
      <c r="A25" s="602" t="s">
        <v>302</v>
      </c>
      <c r="B25" s="448"/>
      <c r="C25" s="448"/>
      <c r="D25" s="602" t="s">
        <v>303</v>
      </c>
      <c r="E25" s="448"/>
      <c r="F25" s="448"/>
      <c r="G25" s="434"/>
      <c r="H25" s="434"/>
      <c r="I25" s="434"/>
      <c r="J25" s="434"/>
      <c r="K25" s="434"/>
      <c r="L25" s="434"/>
      <c r="M25" s="434"/>
      <c r="N25" s="434"/>
      <c r="O25" s="434"/>
      <c r="P25" s="434"/>
      <c r="Q25" s="434"/>
      <c r="R25" s="434"/>
      <c r="S25" s="434"/>
      <c r="T25" s="434"/>
      <c r="U25" s="434"/>
    </row>
    <row r="26" ht="13" customHeight="1" spans="1:21">
      <c r="A26" s="602" t="s">
        <v>304</v>
      </c>
      <c r="B26" s="448"/>
      <c r="C26" s="448"/>
      <c r="D26" s="602" t="s">
        <v>305</v>
      </c>
      <c r="E26" s="448"/>
      <c r="F26" s="448"/>
      <c r="G26" s="434"/>
      <c r="H26" s="434"/>
      <c r="I26" s="434"/>
      <c r="J26" s="434"/>
      <c r="K26" s="434"/>
      <c r="L26" s="434"/>
      <c r="M26" s="434"/>
      <c r="N26" s="434"/>
      <c r="O26" s="434"/>
      <c r="P26" s="434"/>
      <c r="Q26" s="434"/>
      <c r="R26" s="434"/>
      <c r="S26" s="434"/>
      <c r="T26" s="434"/>
      <c r="U26" s="434"/>
    </row>
    <row r="27" ht="13" customHeight="1" spans="1:21">
      <c r="A27" s="602" t="s">
        <v>306</v>
      </c>
      <c r="B27" s="448"/>
      <c r="C27" s="448"/>
      <c r="D27" s="602" t="s">
        <v>307</v>
      </c>
      <c r="E27" s="448"/>
      <c r="F27" s="448"/>
      <c r="G27" s="434"/>
      <c r="H27" s="434"/>
      <c r="I27" s="434"/>
      <c r="J27" s="434"/>
      <c r="K27" s="434"/>
      <c r="L27" s="434"/>
      <c r="M27" s="434"/>
      <c r="N27" s="434"/>
      <c r="O27" s="434"/>
      <c r="P27" s="434"/>
      <c r="Q27" s="434"/>
      <c r="R27" s="434"/>
      <c r="S27" s="434"/>
      <c r="T27" s="434"/>
      <c r="U27" s="434"/>
    </row>
    <row r="28" ht="13" customHeight="1" spans="1:21">
      <c r="A28" s="602" t="s">
        <v>308</v>
      </c>
      <c r="B28" s="448"/>
      <c r="C28" s="448"/>
      <c r="D28" s="602" t="s">
        <v>309</v>
      </c>
      <c r="E28" s="448"/>
      <c r="F28" s="448"/>
      <c r="G28" s="434"/>
      <c r="H28" s="434"/>
      <c r="I28" s="434"/>
      <c r="J28" s="434"/>
      <c r="K28" s="434"/>
      <c r="L28" s="434"/>
      <c r="M28" s="434"/>
      <c r="N28" s="434"/>
      <c r="O28" s="434"/>
      <c r="P28" s="434"/>
      <c r="Q28" s="434"/>
      <c r="R28" s="434"/>
      <c r="S28" s="434"/>
      <c r="T28" s="434"/>
      <c r="U28" s="434"/>
    </row>
    <row r="29" ht="13" customHeight="1" spans="1:21">
      <c r="A29" s="602" t="s">
        <v>310</v>
      </c>
      <c r="B29" s="448"/>
      <c r="C29" s="448"/>
      <c r="D29" s="453" t="s">
        <v>311</v>
      </c>
      <c r="E29" s="448">
        <f>SUM(E20:E28)-E22-E23</f>
        <v>0</v>
      </c>
      <c r="F29" s="448">
        <f>SUM(F20:F28)-F22-F23</f>
        <v>0</v>
      </c>
      <c r="G29" s="434"/>
      <c r="H29" s="434"/>
      <c r="I29" s="434"/>
      <c r="J29" s="434"/>
      <c r="K29" s="434"/>
      <c r="L29" s="434"/>
      <c r="M29" s="434"/>
      <c r="N29" s="434"/>
      <c r="O29" s="434"/>
      <c r="P29" s="434"/>
      <c r="Q29" s="434"/>
      <c r="R29" s="434"/>
      <c r="S29" s="434"/>
      <c r="T29" s="434"/>
      <c r="U29" s="434"/>
    </row>
    <row r="30" ht="13" customHeight="1" spans="1:21">
      <c r="A30" s="602" t="s">
        <v>312</v>
      </c>
      <c r="B30" s="448"/>
      <c r="C30" s="448"/>
      <c r="D30" s="604" t="s">
        <v>313</v>
      </c>
      <c r="E30" s="448">
        <f>E18+E29</f>
        <v>0</v>
      </c>
      <c r="F30" s="448">
        <f>F18+F29</f>
        <v>0</v>
      </c>
      <c r="G30" s="434"/>
      <c r="H30" s="434"/>
      <c r="I30" s="434"/>
      <c r="J30" s="434"/>
      <c r="K30" s="434"/>
      <c r="L30" s="434"/>
      <c r="M30" s="434"/>
      <c r="N30" s="434"/>
      <c r="O30" s="434"/>
      <c r="P30" s="434"/>
      <c r="Q30" s="434"/>
      <c r="R30" s="434"/>
      <c r="S30" s="434"/>
      <c r="T30" s="434"/>
      <c r="U30" s="434"/>
    </row>
    <row r="31" ht="13" customHeight="1" spans="1:21">
      <c r="A31" s="602" t="s">
        <v>314</v>
      </c>
      <c r="B31" s="448"/>
      <c r="C31" s="448"/>
      <c r="D31" s="447" t="s">
        <v>315</v>
      </c>
      <c r="E31" s="448"/>
      <c r="F31" s="448"/>
      <c r="G31" s="434"/>
      <c r="H31" s="434"/>
      <c r="I31" s="434"/>
      <c r="J31" s="434"/>
      <c r="K31" s="434"/>
      <c r="L31" s="434"/>
      <c r="M31" s="434"/>
      <c r="N31" s="434"/>
      <c r="O31" s="434"/>
      <c r="P31" s="434"/>
      <c r="Q31" s="434"/>
      <c r="R31" s="434"/>
      <c r="S31" s="434"/>
      <c r="T31" s="434"/>
      <c r="U31" s="434"/>
    </row>
    <row r="32" ht="13" customHeight="1" spans="1:21">
      <c r="A32" s="602" t="s">
        <v>316</v>
      </c>
      <c r="B32" s="448"/>
      <c r="C32" s="448"/>
      <c r="D32" s="449" t="s">
        <v>317</v>
      </c>
      <c r="E32" s="448"/>
      <c r="F32" s="448"/>
      <c r="G32" s="434"/>
      <c r="H32" s="434"/>
      <c r="I32" s="434"/>
      <c r="J32" s="434"/>
      <c r="K32" s="434"/>
      <c r="L32" s="434"/>
      <c r="M32" s="434"/>
      <c r="N32" s="434"/>
      <c r="O32" s="434"/>
      <c r="P32" s="434"/>
      <c r="Q32" s="434"/>
      <c r="R32" s="434"/>
      <c r="S32" s="434"/>
      <c r="T32" s="434"/>
      <c r="U32" s="434"/>
    </row>
    <row r="33" ht="13" customHeight="1" spans="1:21">
      <c r="A33" s="602" t="s">
        <v>318</v>
      </c>
      <c r="B33" s="448"/>
      <c r="C33" s="448"/>
      <c r="D33" s="449" t="s">
        <v>319</v>
      </c>
      <c r="E33" s="448"/>
      <c r="F33" s="448"/>
      <c r="G33" s="434"/>
      <c r="H33" s="434"/>
      <c r="I33" s="434"/>
      <c r="J33" s="434"/>
      <c r="K33" s="434"/>
      <c r="L33" s="434"/>
      <c r="M33" s="434"/>
      <c r="N33" s="434"/>
      <c r="O33" s="434"/>
      <c r="P33" s="434"/>
      <c r="Q33" s="434"/>
      <c r="R33" s="434"/>
      <c r="S33" s="434"/>
      <c r="T33" s="434"/>
      <c r="U33" s="434"/>
    </row>
    <row r="34" ht="13" customHeight="1" spans="1:21">
      <c r="A34" s="602" t="s">
        <v>320</v>
      </c>
      <c r="B34" s="448"/>
      <c r="C34" s="448"/>
      <c r="D34" s="602" t="s">
        <v>297</v>
      </c>
      <c r="E34" s="448"/>
      <c r="F34" s="448"/>
      <c r="G34" s="434"/>
      <c r="H34" s="434"/>
      <c r="I34" s="434"/>
      <c r="J34" s="434"/>
      <c r="K34" s="434"/>
      <c r="L34" s="434"/>
      <c r="M34" s="434"/>
      <c r="N34" s="434"/>
      <c r="O34" s="434"/>
      <c r="P34" s="434"/>
      <c r="Q34" s="434"/>
      <c r="R34" s="434"/>
      <c r="S34" s="434"/>
      <c r="T34" s="434"/>
      <c r="U34" s="434"/>
    </row>
    <row r="35" ht="13" customHeight="1" spans="1:21">
      <c r="A35" s="449"/>
      <c r="B35" s="448"/>
      <c r="C35" s="448"/>
      <c r="D35" s="602" t="s">
        <v>321</v>
      </c>
      <c r="E35" s="448"/>
      <c r="F35" s="448"/>
      <c r="G35" s="434"/>
      <c r="H35" s="434"/>
      <c r="I35" s="434"/>
      <c r="J35" s="434"/>
      <c r="K35" s="434"/>
      <c r="L35" s="434"/>
      <c r="M35" s="434"/>
      <c r="N35" s="434"/>
      <c r="O35" s="434"/>
      <c r="P35" s="434"/>
      <c r="Q35" s="434"/>
      <c r="R35" s="434"/>
      <c r="S35" s="434"/>
      <c r="T35" s="434"/>
      <c r="U35" s="434"/>
    </row>
    <row r="36" ht="13" customHeight="1" spans="1:21">
      <c r="A36" s="449"/>
      <c r="B36" s="448"/>
      <c r="C36" s="448"/>
      <c r="D36" s="602" t="s">
        <v>322</v>
      </c>
      <c r="E36" s="448"/>
      <c r="F36" s="448"/>
      <c r="G36" s="434"/>
      <c r="H36" s="434"/>
      <c r="I36" s="434"/>
      <c r="J36" s="434"/>
      <c r="K36" s="434"/>
      <c r="L36" s="434"/>
      <c r="M36" s="434"/>
      <c r="N36" s="434"/>
      <c r="O36" s="434"/>
      <c r="P36" s="434"/>
      <c r="Q36" s="434"/>
      <c r="R36" s="434"/>
      <c r="S36" s="434"/>
      <c r="T36" s="434"/>
      <c r="U36" s="434"/>
    </row>
    <row r="37" ht="13" customHeight="1" spans="1:21">
      <c r="A37" s="453" t="s">
        <v>323</v>
      </c>
      <c r="B37" s="454">
        <f>SUM(B20:B36)</f>
        <v>0</v>
      </c>
      <c r="C37" s="454">
        <f>SUM(C20:C36)</f>
        <v>0</v>
      </c>
      <c r="D37" s="602" t="s">
        <v>324</v>
      </c>
      <c r="E37" s="448"/>
      <c r="F37" s="448"/>
      <c r="G37" s="434"/>
      <c r="H37" s="434"/>
      <c r="I37" s="434"/>
      <c r="J37" s="434"/>
      <c r="K37" s="434"/>
      <c r="L37" s="434"/>
      <c r="M37" s="434"/>
      <c r="N37" s="434"/>
      <c r="O37" s="434"/>
      <c r="P37" s="434"/>
      <c r="Q37" s="434"/>
      <c r="R37" s="434"/>
      <c r="S37" s="434"/>
      <c r="T37" s="434"/>
      <c r="U37" s="434"/>
    </row>
    <row r="38" ht="13" customHeight="1" spans="1:21">
      <c r="A38" s="449"/>
      <c r="B38" s="448"/>
      <c r="C38" s="448"/>
      <c r="D38" s="602" t="s">
        <v>325</v>
      </c>
      <c r="E38" s="448"/>
      <c r="F38" s="448"/>
      <c r="G38" s="434"/>
      <c r="H38" s="434"/>
      <c r="I38" s="434"/>
      <c r="J38" s="434"/>
      <c r="K38" s="434"/>
      <c r="L38" s="434"/>
      <c r="M38" s="434"/>
      <c r="N38" s="434"/>
      <c r="O38" s="434"/>
      <c r="P38" s="434"/>
      <c r="Q38" s="434"/>
      <c r="R38" s="434"/>
      <c r="S38" s="434"/>
      <c r="T38" s="434"/>
      <c r="U38" s="434"/>
    </row>
    <row r="39" ht="13" customHeight="1" spans="1:21">
      <c r="A39" s="449"/>
      <c r="B39" s="448"/>
      <c r="C39" s="448"/>
      <c r="D39" s="602" t="s">
        <v>326</v>
      </c>
      <c r="E39" s="448"/>
      <c r="F39" s="448"/>
      <c r="G39" s="434"/>
      <c r="H39" s="434"/>
      <c r="I39" s="434"/>
      <c r="J39" s="434"/>
      <c r="K39" s="434"/>
      <c r="L39" s="434"/>
      <c r="M39" s="434"/>
      <c r="N39" s="434"/>
      <c r="O39" s="434"/>
      <c r="P39" s="434"/>
      <c r="Q39" s="434"/>
      <c r="R39" s="434"/>
      <c r="S39" s="434"/>
      <c r="T39" s="434"/>
      <c r="U39" s="434"/>
    </row>
    <row r="40" ht="13" customHeight="1" spans="1:21">
      <c r="A40" s="453"/>
      <c r="B40" s="454"/>
      <c r="C40" s="454"/>
      <c r="D40" s="602" t="s">
        <v>327</v>
      </c>
      <c r="E40" s="448"/>
      <c r="F40" s="448"/>
      <c r="G40" s="434"/>
      <c r="H40" s="434"/>
      <c r="I40" s="434"/>
      <c r="J40" s="434"/>
      <c r="K40" s="434"/>
      <c r="L40" s="434"/>
      <c r="M40" s="434"/>
      <c r="N40" s="434"/>
      <c r="O40" s="434"/>
      <c r="P40" s="434"/>
      <c r="Q40" s="434"/>
      <c r="R40" s="434"/>
      <c r="S40" s="434"/>
      <c r="T40" s="434"/>
      <c r="U40" s="434"/>
    </row>
    <row r="41" ht="13" customHeight="1" spans="1:21">
      <c r="A41" s="453"/>
      <c r="B41" s="454"/>
      <c r="C41" s="454"/>
      <c r="D41" s="602" t="s">
        <v>328</v>
      </c>
      <c r="E41" s="448"/>
      <c r="F41" s="448"/>
      <c r="G41" s="434"/>
      <c r="H41" s="434"/>
      <c r="I41" s="434"/>
      <c r="J41" s="434"/>
      <c r="K41" s="434"/>
      <c r="L41" s="434"/>
      <c r="M41" s="434"/>
      <c r="N41" s="434"/>
      <c r="O41" s="434"/>
      <c r="P41" s="434"/>
      <c r="Q41" s="434"/>
      <c r="R41" s="434"/>
      <c r="S41" s="434"/>
      <c r="T41" s="434"/>
      <c r="U41" s="434"/>
    </row>
    <row r="42" ht="13" customHeight="1" spans="1:21">
      <c r="A42" s="449"/>
      <c r="B42" s="448"/>
      <c r="C42" s="448"/>
      <c r="D42" s="453" t="s">
        <v>329</v>
      </c>
      <c r="E42" s="454">
        <f>SUM(E32:E41)-E34-E35-E37</f>
        <v>0</v>
      </c>
      <c r="F42" s="454">
        <f>SUM(F32:F41)-F34-F35-F37</f>
        <v>0</v>
      </c>
      <c r="G42" s="434"/>
      <c r="H42" s="434"/>
      <c r="I42" s="434"/>
      <c r="J42" s="434"/>
      <c r="K42" s="434"/>
      <c r="L42" s="434"/>
      <c r="M42" s="434"/>
      <c r="N42" s="434"/>
      <c r="O42" s="434"/>
      <c r="P42" s="434"/>
      <c r="Q42" s="434"/>
      <c r="R42" s="434"/>
      <c r="S42" s="434"/>
      <c r="T42" s="434"/>
      <c r="U42" s="434"/>
    </row>
    <row r="43" ht="13" customHeight="1" spans="1:21">
      <c r="A43" s="604" t="s">
        <v>330</v>
      </c>
      <c r="B43" s="454">
        <f>B18+B37</f>
        <v>0</v>
      </c>
      <c r="C43" s="454">
        <f>C18+C37</f>
        <v>0</v>
      </c>
      <c r="D43" s="455" t="s">
        <v>331</v>
      </c>
      <c r="E43" s="454">
        <f>E30+E42</f>
        <v>0</v>
      </c>
      <c r="F43" s="454">
        <f>F30+F42</f>
        <v>0</v>
      </c>
      <c r="G43" s="434"/>
      <c r="H43" s="434"/>
      <c r="I43" s="434"/>
      <c r="J43" s="434"/>
      <c r="K43" s="434"/>
      <c r="L43" s="434"/>
      <c r="M43" s="434"/>
      <c r="N43" s="434"/>
      <c r="O43" s="434"/>
      <c r="P43" s="434"/>
      <c r="Q43" s="434"/>
      <c r="R43" s="434"/>
      <c r="S43" s="434"/>
      <c r="T43" s="434"/>
      <c r="U43" s="434"/>
    </row>
    <row r="44" ht="13" customHeight="1" spans="1:21">
      <c r="A44" s="456" t="s">
        <v>211</v>
      </c>
      <c r="B44" s="457"/>
      <c r="C44" s="440" t="s">
        <v>332</v>
      </c>
      <c r="D44" s="440"/>
      <c r="E44" s="440" t="s">
        <v>333</v>
      </c>
      <c r="F44" s="440"/>
      <c r="G44" s="434"/>
      <c r="H44" s="434"/>
      <c r="I44" s="434"/>
      <c r="J44" s="434"/>
      <c r="K44" s="434"/>
      <c r="L44" s="434"/>
      <c r="M44" s="434"/>
      <c r="N44" s="434"/>
      <c r="O44" s="434"/>
      <c r="P44" s="434"/>
      <c r="Q44" s="434"/>
      <c r="R44" s="434"/>
      <c r="S44" s="434"/>
      <c r="T44" s="434"/>
      <c r="U44" s="434"/>
    </row>
    <row r="45" spans="5:21">
      <c r="E45" s="458"/>
      <c r="F45" s="459"/>
      <c r="G45" s="434"/>
      <c r="H45" s="434"/>
      <c r="I45" s="434"/>
      <c r="J45" s="434"/>
      <c r="K45" s="434"/>
      <c r="L45" s="434"/>
      <c r="M45" s="434"/>
      <c r="N45" s="434"/>
      <c r="O45" s="434"/>
      <c r="P45" s="434"/>
      <c r="Q45" s="434"/>
      <c r="R45" s="434"/>
      <c r="S45" s="434"/>
      <c r="T45" s="434"/>
      <c r="U45" s="434"/>
    </row>
    <row r="46" spans="4:21">
      <c r="D46" s="460" t="s">
        <v>334</v>
      </c>
      <c r="E46" s="461">
        <f>B43-E43</f>
        <v>0</v>
      </c>
      <c r="F46" s="461">
        <f>C43-F43</f>
        <v>0</v>
      </c>
      <c r="G46" s="434"/>
      <c r="H46" s="434"/>
      <c r="I46" s="434"/>
      <c r="J46" s="434"/>
      <c r="K46" s="434"/>
      <c r="L46" s="434"/>
      <c r="M46" s="434"/>
      <c r="N46" s="434"/>
      <c r="O46" s="434"/>
      <c r="P46" s="434"/>
      <c r="Q46" s="434"/>
      <c r="R46" s="434"/>
      <c r="S46" s="434"/>
      <c r="T46" s="434"/>
      <c r="U46" s="434"/>
    </row>
    <row r="47" spans="5:21">
      <c r="E47" s="458"/>
      <c r="G47" s="434"/>
      <c r="H47" s="434"/>
      <c r="I47" s="434"/>
      <c r="J47" s="434"/>
      <c r="K47" s="434"/>
      <c r="L47" s="434"/>
      <c r="M47" s="434"/>
      <c r="N47" s="434"/>
      <c r="O47" s="434"/>
      <c r="P47" s="434"/>
      <c r="Q47" s="434"/>
      <c r="R47" s="434"/>
      <c r="S47" s="434"/>
      <c r="T47" s="434"/>
      <c r="U47" s="434"/>
    </row>
    <row r="48" spans="1:21">
      <c r="A48" s="434" t="s">
        <v>335</v>
      </c>
      <c r="E48" s="458"/>
      <c r="G48" s="434"/>
      <c r="H48" s="434"/>
      <c r="I48" s="434"/>
      <c r="J48" s="434"/>
      <c r="K48" s="434"/>
      <c r="L48" s="434"/>
      <c r="M48" s="434"/>
      <c r="N48" s="434"/>
      <c r="O48" s="434"/>
      <c r="P48" s="434"/>
      <c r="Q48" s="434"/>
      <c r="R48" s="434"/>
      <c r="S48" s="434"/>
      <c r="T48" s="434"/>
      <c r="U48" s="434"/>
    </row>
    <row r="49" spans="1:21">
      <c r="A49" s="434" t="s">
        <v>336</v>
      </c>
      <c r="G49" s="434"/>
      <c r="H49" s="434"/>
      <c r="I49" s="434"/>
      <c r="J49" s="434"/>
      <c r="K49" s="434"/>
      <c r="L49" s="434"/>
      <c r="M49" s="434"/>
      <c r="N49" s="434"/>
      <c r="O49" s="434"/>
      <c r="P49" s="434"/>
      <c r="Q49" s="434"/>
      <c r="R49" s="434"/>
      <c r="S49" s="434"/>
      <c r="T49" s="434"/>
      <c r="U49" s="434"/>
    </row>
    <row r="50" spans="7:21">
      <c r="G50" s="434"/>
      <c r="H50" s="434"/>
      <c r="I50" s="434"/>
      <c r="J50" s="434"/>
      <c r="K50" s="434"/>
      <c r="L50" s="434"/>
      <c r="M50" s="434"/>
      <c r="N50" s="434"/>
      <c r="O50" s="434"/>
      <c r="P50" s="434"/>
      <c r="Q50" s="434"/>
      <c r="R50" s="434"/>
      <c r="S50" s="434"/>
      <c r="T50" s="434"/>
      <c r="U50" s="434"/>
    </row>
    <row r="51" spans="7:21">
      <c r="G51" s="434"/>
      <c r="H51" s="434"/>
      <c r="I51" s="434"/>
      <c r="J51" s="434"/>
      <c r="K51" s="434"/>
      <c r="L51" s="434"/>
      <c r="M51" s="434"/>
      <c r="N51" s="434"/>
      <c r="O51" s="434"/>
      <c r="P51" s="434"/>
      <c r="Q51" s="434"/>
      <c r="R51" s="434"/>
      <c r="S51" s="434"/>
      <c r="T51" s="434"/>
      <c r="U51" s="434"/>
    </row>
    <row r="52" spans="7:21">
      <c r="G52" s="434"/>
      <c r="H52" s="434"/>
      <c r="I52" s="434"/>
      <c r="J52" s="434"/>
      <c r="K52" s="434"/>
      <c r="L52" s="434"/>
      <c r="M52" s="434"/>
      <c r="N52" s="434"/>
      <c r="O52" s="434"/>
      <c r="P52" s="434"/>
      <c r="Q52" s="434"/>
      <c r="R52" s="434"/>
      <c r="S52" s="434"/>
      <c r="T52" s="434"/>
      <c r="U52" s="434"/>
    </row>
    <row r="53" spans="7:21">
      <c r="G53" s="434"/>
      <c r="H53" s="434"/>
      <c r="I53" s="434"/>
      <c r="J53" s="434"/>
      <c r="K53" s="434"/>
      <c r="L53" s="434"/>
      <c r="M53" s="434"/>
      <c r="N53" s="434"/>
      <c r="O53" s="434"/>
      <c r="P53" s="434"/>
      <c r="Q53" s="434"/>
      <c r="R53" s="434"/>
      <c r="S53" s="434"/>
      <c r="T53" s="434"/>
      <c r="U53" s="434"/>
    </row>
    <row r="54" spans="7:21">
      <c r="G54" s="434"/>
      <c r="H54" s="434"/>
      <c r="I54" s="434"/>
      <c r="J54" s="434"/>
      <c r="K54" s="434"/>
      <c r="L54" s="434"/>
      <c r="M54" s="434"/>
      <c r="N54" s="434"/>
      <c r="O54" s="434"/>
      <c r="P54" s="434"/>
      <c r="Q54" s="434"/>
      <c r="R54" s="434"/>
      <c r="S54" s="434"/>
      <c r="T54" s="434"/>
      <c r="U54" s="434"/>
    </row>
    <row r="55" spans="7:21">
      <c r="G55" s="434"/>
      <c r="H55" s="434"/>
      <c r="I55" s="434"/>
      <c r="J55" s="434"/>
      <c r="K55" s="434"/>
      <c r="L55" s="434"/>
      <c r="M55" s="434"/>
      <c r="N55" s="434"/>
      <c r="O55" s="434"/>
      <c r="P55" s="434"/>
      <c r="Q55" s="434"/>
      <c r="R55" s="434"/>
      <c r="S55" s="434"/>
      <c r="T55" s="434"/>
      <c r="U55" s="434"/>
    </row>
    <row r="56" spans="7:21">
      <c r="G56" s="434"/>
      <c r="H56" s="434"/>
      <c r="I56" s="434"/>
      <c r="J56" s="434"/>
      <c r="K56" s="434"/>
      <c r="L56" s="434"/>
      <c r="M56" s="434"/>
      <c r="N56" s="434"/>
      <c r="O56" s="434"/>
      <c r="P56" s="434"/>
      <c r="Q56" s="434"/>
      <c r="R56" s="434"/>
      <c r="S56" s="434"/>
      <c r="T56" s="434"/>
      <c r="U56" s="434"/>
    </row>
    <row r="57" spans="7:21">
      <c r="G57" s="434"/>
      <c r="H57" s="434"/>
      <c r="I57" s="434"/>
      <c r="J57" s="434"/>
      <c r="K57" s="434"/>
      <c r="L57" s="434"/>
      <c r="M57" s="434"/>
      <c r="N57" s="434"/>
      <c r="O57" s="434"/>
      <c r="P57" s="434"/>
      <c r="Q57" s="434"/>
      <c r="R57" s="434"/>
      <c r="S57" s="434"/>
      <c r="T57" s="434"/>
      <c r="U57" s="434"/>
    </row>
    <row r="58" spans="7:21">
      <c r="G58" s="434"/>
      <c r="H58" s="434"/>
      <c r="I58" s="434"/>
      <c r="J58" s="434"/>
      <c r="K58" s="434"/>
      <c r="L58" s="434"/>
      <c r="M58" s="434"/>
      <c r="N58" s="434"/>
      <c r="O58" s="434"/>
      <c r="P58" s="434"/>
      <c r="Q58" s="434"/>
      <c r="R58" s="434"/>
      <c r="S58" s="434"/>
      <c r="T58" s="434"/>
      <c r="U58" s="434"/>
    </row>
    <row r="59" spans="7:21">
      <c r="G59" s="434"/>
      <c r="H59" s="434"/>
      <c r="I59" s="434"/>
      <c r="J59" s="434"/>
      <c r="K59" s="434"/>
      <c r="L59" s="434"/>
      <c r="M59" s="434"/>
      <c r="N59" s="434"/>
      <c r="O59" s="434"/>
      <c r="P59" s="434"/>
      <c r="Q59" s="434"/>
      <c r="R59" s="434"/>
      <c r="S59" s="434"/>
      <c r="T59" s="434"/>
      <c r="U59" s="434"/>
    </row>
    <row r="60" spans="7:21">
      <c r="G60" s="434"/>
      <c r="H60" s="434"/>
      <c r="I60" s="434"/>
      <c r="J60" s="434"/>
      <c r="K60" s="434"/>
      <c r="L60" s="434"/>
      <c r="M60" s="434"/>
      <c r="N60" s="434"/>
      <c r="O60" s="434"/>
      <c r="P60" s="434"/>
      <c r="Q60" s="434"/>
      <c r="R60" s="434"/>
      <c r="S60" s="434"/>
      <c r="T60" s="434"/>
      <c r="U60" s="434"/>
    </row>
    <row r="61" spans="7:21">
      <c r="G61" s="434"/>
      <c r="H61" s="434"/>
      <c r="I61" s="434"/>
      <c r="J61" s="434"/>
      <c r="K61" s="434"/>
      <c r="L61" s="434"/>
      <c r="M61" s="434"/>
      <c r="N61" s="434"/>
      <c r="O61" s="434"/>
      <c r="P61" s="434"/>
      <c r="Q61" s="434"/>
      <c r="R61" s="434"/>
      <c r="S61" s="434"/>
      <c r="T61" s="434"/>
      <c r="U61" s="434"/>
    </row>
    <row r="62" spans="7:21">
      <c r="G62" s="434"/>
      <c r="H62" s="434"/>
      <c r="I62" s="434"/>
      <c r="J62" s="434"/>
      <c r="K62" s="434"/>
      <c r="L62" s="434"/>
      <c r="M62" s="434"/>
      <c r="N62" s="434"/>
      <c r="O62" s="434"/>
      <c r="P62" s="434"/>
      <c r="Q62" s="434"/>
      <c r="R62" s="434"/>
      <c r="S62" s="434"/>
      <c r="T62" s="434"/>
      <c r="U62" s="434"/>
    </row>
    <row r="63" spans="7:21">
      <c r="G63" s="434"/>
      <c r="H63" s="434"/>
      <c r="I63" s="434"/>
      <c r="J63" s="434"/>
      <c r="K63" s="434"/>
      <c r="L63" s="434"/>
      <c r="M63" s="434"/>
      <c r="N63" s="434"/>
      <c r="O63" s="434"/>
      <c r="P63" s="434"/>
      <c r="Q63" s="434"/>
      <c r="R63" s="434"/>
      <c r="S63" s="434"/>
      <c r="T63" s="434"/>
      <c r="U63" s="434"/>
    </row>
    <row r="64" spans="7:21">
      <c r="G64" s="434"/>
      <c r="H64" s="434"/>
      <c r="I64" s="434"/>
      <c r="J64" s="434"/>
      <c r="K64" s="434"/>
      <c r="L64" s="434"/>
      <c r="M64" s="434"/>
      <c r="N64" s="434"/>
      <c r="O64" s="434"/>
      <c r="P64" s="434"/>
      <c r="Q64" s="434"/>
      <c r="R64" s="434"/>
      <c r="S64" s="434"/>
      <c r="T64" s="434"/>
      <c r="U64" s="434"/>
    </row>
    <row r="65" spans="7:21">
      <c r="G65" s="434"/>
      <c r="H65" s="434"/>
      <c r="I65" s="434"/>
      <c r="J65" s="434"/>
      <c r="K65" s="434"/>
      <c r="L65" s="434"/>
      <c r="M65" s="434"/>
      <c r="N65" s="434"/>
      <c r="O65" s="434"/>
      <c r="P65" s="434"/>
      <c r="Q65" s="434"/>
      <c r="R65" s="434"/>
      <c r="S65" s="434"/>
      <c r="T65" s="434"/>
      <c r="U65" s="434"/>
    </row>
    <row r="66" spans="7:21">
      <c r="G66" s="434"/>
      <c r="H66" s="434"/>
      <c r="I66" s="434"/>
      <c r="J66" s="434"/>
      <c r="K66" s="434"/>
      <c r="L66" s="434"/>
      <c r="M66" s="434"/>
      <c r="N66" s="434"/>
      <c r="O66" s="434"/>
      <c r="P66" s="434"/>
      <c r="Q66" s="434"/>
      <c r="R66" s="434"/>
      <c r="S66" s="434"/>
      <c r="T66" s="434"/>
      <c r="U66" s="434"/>
    </row>
    <row r="67" spans="7:21">
      <c r="G67" s="434"/>
      <c r="H67" s="434"/>
      <c r="I67" s="434"/>
      <c r="J67" s="434"/>
      <c r="K67" s="434"/>
      <c r="L67" s="434"/>
      <c r="M67" s="434"/>
      <c r="N67" s="434"/>
      <c r="O67" s="434"/>
      <c r="P67" s="434"/>
      <c r="Q67" s="434"/>
      <c r="R67" s="434"/>
      <c r="S67" s="434"/>
      <c r="T67" s="434"/>
      <c r="U67" s="434"/>
    </row>
    <row r="68" spans="7:21">
      <c r="G68" s="434"/>
      <c r="H68" s="434"/>
      <c r="I68" s="434"/>
      <c r="J68" s="434"/>
      <c r="K68" s="434"/>
      <c r="L68" s="434"/>
      <c r="M68" s="434"/>
      <c r="N68" s="434"/>
      <c r="O68" s="434"/>
      <c r="P68" s="434"/>
      <c r="Q68" s="434"/>
      <c r="R68" s="434"/>
      <c r="S68" s="434"/>
      <c r="T68" s="434"/>
      <c r="U68" s="434"/>
    </row>
    <row r="69" spans="7:21">
      <c r="G69" s="434"/>
      <c r="H69" s="434"/>
      <c r="I69" s="434"/>
      <c r="J69" s="434"/>
      <c r="K69" s="434"/>
      <c r="L69" s="434"/>
      <c r="M69" s="434"/>
      <c r="N69" s="434"/>
      <c r="O69" s="434"/>
      <c r="P69" s="434"/>
      <c r="Q69" s="434"/>
      <c r="R69" s="434"/>
      <c r="S69" s="434"/>
      <c r="T69" s="434"/>
      <c r="U69" s="434"/>
    </row>
    <row r="70" spans="7:21">
      <c r="G70" s="434"/>
      <c r="H70" s="434"/>
      <c r="I70" s="434"/>
      <c r="J70" s="434"/>
      <c r="K70" s="434"/>
      <c r="L70" s="434"/>
      <c r="M70" s="434"/>
      <c r="N70" s="434"/>
      <c r="O70" s="434"/>
      <c r="P70" s="434"/>
      <c r="Q70" s="434"/>
      <c r="R70" s="434"/>
      <c r="S70" s="434"/>
      <c r="T70" s="434"/>
      <c r="U70" s="434"/>
    </row>
    <row r="71" spans="7:21">
      <c r="G71" s="434"/>
      <c r="H71" s="434"/>
      <c r="I71" s="434"/>
      <c r="J71" s="434"/>
      <c r="K71" s="434"/>
      <c r="L71" s="434"/>
      <c r="M71" s="434"/>
      <c r="N71" s="434"/>
      <c r="O71" s="434"/>
      <c r="P71" s="434"/>
      <c r="Q71" s="434"/>
      <c r="R71" s="434"/>
      <c r="S71" s="434"/>
      <c r="T71" s="434"/>
      <c r="U71" s="434"/>
    </row>
    <row r="72" spans="7:21">
      <c r="G72" s="434"/>
      <c r="H72" s="434"/>
      <c r="I72" s="434"/>
      <c r="J72" s="434"/>
      <c r="K72" s="434"/>
      <c r="L72" s="434"/>
      <c r="M72" s="434"/>
      <c r="N72" s="434"/>
      <c r="O72" s="434"/>
      <c r="P72" s="434"/>
      <c r="Q72" s="434"/>
      <c r="R72" s="434"/>
      <c r="S72" s="434"/>
      <c r="T72" s="434"/>
      <c r="U72" s="434"/>
    </row>
    <row r="73" spans="7:21">
      <c r="G73" s="434"/>
      <c r="H73" s="434"/>
      <c r="I73" s="434"/>
      <c r="J73" s="434"/>
      <c r="K73" s="434"/>
      <c r="L73" s="434"/>
      <c r="M73" s="434"/>
      <c r="N73" s="434"/>
      <c r="O73" s="434"/>
      <c r="P73" s="434"/>
      <c r="Q73" s="434"/>
      <c r="R73" s="434"/>
      <c r="S73" s="434"/>
      <c r="T73" s="434"/>
      <c r="U73" s="434"/>
    </row>
    <row r="74" spans="7:21">
      <c r="G74" s="434"/>
      <c r="H74" s="434"/>
      <c r="I74" s="434"/>
      <c r="J74" s="434"/>
      <c r="K74" s="434"/>
      <c r="L74" s="434"/>
      <c r="M74" s="434"/>
      <c r="N74" s="434"/>
      <c r="O74" s="434"/>
      <c r="P74" s="434"/>
      <c r="Q74" s="434"/>
      <c r="R74" s="434"/>
      <c r="S74" s="434"/>
      <c r="T74" s="434"/>
      <c r="U74" s="434"/>
    </row>
    <row r="75" spans="7:21">
      <c r="G75" s="434"/>
      <c r="H75" s="434"/>
      <c r="I75" s="434"/>
      <c r="J75" s="434"/>
      <c r="K75" s="434"/>
      <c r="L75" s="434"/>
      <c r="M75" s="434"/>
      <c r="N75" s="434"/>
      <c r="O75" s="434"/>
      <c r="P75" s="434"/>
      <c r="Q75" s="434"/>
      <c r="R75" s="434"/>
      <c r="S75" s="434"/>
      <c r="T75" s="434"/>
      <c r="U75" s="434"/>
    </row>
    <row r="76" spans="7:21">
      <c r="G76" s="434"/>
      <c r="H76" s="434"/>
      <c r="I76" s="434"/>
      <c r="J76" s="434"/>
      <c r="K76" s="434"/>
      <c r="L76" s="434"/>
      <c r="M76" s="434"/>
      <c r="N76" s="434"/>
      <c r="O76" s="434"/>
      <c r="P76" s="434"/>
      <c r="Q76" s="434"/>
      <c r="R76" s="434"/>
      <c r="S76" s="434"/>
      <c r="T76" s="434"/>
      <c r="U76" s="434"/>
    </row>
    <row r="77" spans="7:21">
      <c r="G77" s="434"/>
      <c r="H77" s="434"/>
      <c r="I77" s="434"/>
      <c r="J77" s="434"/>
      <c r="K77" s="434"/>
      <c r="L77" s="434"/>
      <c r="M77" s="434"/>
      <c r="N77" s="434"/>
      <c r="O77" s="434"/>
      <c r="P77" s="434"/>
      <c r="Q77" s="434"/>
      <c r="R77" s="434"/>
      <c r="S77" s="434"/>
      <c r="T77" s="434"/>
      <c r="U77" s="434"/>
    </row>
    <row r="78" spans="7:21">
      <c r="G78" s="434"/>
      <c r="H78" s="434"/>
      <c r="I78" s="434"/>
      <c r="J78" s="434"/>
      <c r="K78" s="434"/>
      <c r="L78" s="434"/>
      <c r="M78" s="434"/>
      <c r="N78" s="434"/>
      <c r="O78" s="434"/>
      <c r="P78" s="434"/>
      <c r="Q78" s="434"/>
      <c r="R78" s="434"/>
      <c r="S78" s="434"/>
      <c r="T78" s="434"/>
      <c r="U78" s="434"/>
    </row>
    <row r="79" spans="7:21">
      <c r="G79" s="434"/>
      <c r="H79" s="434"/>
      <c r="I79" s="434"/>
      <c r="J79" s="434"/>
      <c r="K79" s="434"/>
      <c r="L79" s="434"/>
      <c r="M79" s="434"/>
      <c r="N79" s="434"/>
      <c r="O79" s="434"/>
      <c r="P79" s="434"/>
      <c r="Q79" s="434"/>
      <c r="R79" s="434"/>
      <c r="S79" s="434"/>
      <c r="T79" s="434"/>
      <c r="U79" s="434"/>
    </row>
    <row r="80" spans="7:21">
      <c r="G80" s="434"/>
      <c r="H80" s="434"/>
      <c r="I80" s="434"/>
      <c r="J80" s="434"/>
      <c r="K80" s="434"/>
      <c r="L80" s="434"/>
      <c r="M80" s="434"/>
      <c r="N80" s="434"/>
      <c r="O80" s="434"/>
      <c r="P80" s="434"/>
      <c r="Q80" s="434"/>
      <c r="R80" s="434"/>
      <c r="S80" s="434"/>
      <c r="T80" s="434"/>
      <c r="U80" s="434"/>
    </row>
  </sheetData>
  <mergeCells count="4">
    <mergeCell ref="A1:F1"/>
    <mergeCell ref="C3:D3"/>
    <mergeCell ref="C44:D44"/>
    <mergeCell ref="E44:F44"/>
  </mergeCells>
  <printOptions horizontalCentered="1"/>
  <pageMargins left="0.590551181102362" right="0.590551181102362" top="0.78740157480315" bottom="0.393700787401575" header="0.31496062992126" footer="0.31496062992126"/>
  <pageSetup paperSize="9" scale="88" orientation="landscape"/>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zoomScale="90" zoomScaleNormal="90" workbookViewId="0">
      <selection activeCell="A1" sqref="A1:P1"/>
    </sheetView>
  </sheetViews>
  <sheetFormatPr defaultColWidth="9" defaultRowHeight="15.75" customHeight="1"/>
  <cols>
    <col min="1" max="1" width="5.66666666666667" style="14" customWidth="1"/>
    <col min="2" max="2" width="20.6666666666667" style="14" customWidth="1"/>
    <col min="3" max="3" width="8.66666666666667" style="14" customWidth="1"/>
    <col min="4" max="4" width="9.16666666666667" style="14" customWidth="1"/>
    <col min="5" max="5" width="8.08333333333333" style="14" customWidth="1"/>
    <col min="6" max="7" width="12.6666666666667" style="14" customWidth="1"/>
    <col min="8" max="8" width="6.58333333333333" style="14" customWidth="1"/>
    <col min="9" max="9" width="12.6666666666667" style="14" customWidth="1"/>
    <col min="10" max="10" width="10.5833333333333" style="14" customWidth="1"/>
    <col min="11" max="11" width="8" style="14" customWidth="1"/>
    <col min="12" max="12" width="9.08333333333333" style="14" customWidth="1"/>
    <col min="13" max="16384" width="9" style="14"/>
  </cols>
  <sheetData>
    <row r="1" s="11" customFormat="1" ht="30" customHeight="1" spans="1:12">
      <c r="A1" s="15" t="s">
        <v>1158</v>
      </c>
      <c r="B1" s="15"/>
      <c r="C1" s="15"/>
      <c r="D1" s="15"/>
      <c r="E1" s="15"/>
      <c r="F1" s="15"/>
      <c r="G1" s="15"/>
      <c r="H1" s="15"/>
      <c r="I1" s="15"/>
      <c r="J1" s="15"/>
      <c r="K1" s="15"/>
      <c r="L1" s="15"/>
    </row>
    <row r="2" ht="14.5" customHeight="1" spans="1:12">
      <c r="A2" s="16" t="str">
        <f>基本情况!A4&amp;基本情况!B4</f>
        <v>评估基准日：2024年9月13日</v>
      </c>
      <c r="B2" s="16"/>
      <c r="C2" s="16"/>
      <c r="D2" s="16"/>
      <c r="E2" s="16"/>
      <c r="F2" s="16"/>
      <c r="G2" s="16"/>
      <c r="H2" s="40"/>
      <c r="I2" s="40"/>
      <c r="J2" s="40"/>
      <c r="K2" s="40"/>
      <c r="L2" s="40"/>
    </row>
    <row r="3" customHeight="1" spans="1:12">
      <c r="A3" s="16"/>
      <c r="B3" s="16"/>
      <c r="C3" s="16"/>
      <c r="D3" s="16"/>
      <c r="E3" s="16"/>
      <c r="F3" s="16"/>
      <c r="G3" s="16"/>
      <c r="H3" s="40"/>
      <c r="I3" s="40"/>
      <c r="J3" s="40"/>
      <c r="K3" s="40"/>
      <c r="L3" s="41" t="s">
        <v>1159</v>
      </c>
    </row>
    <row r="4" customHeight="1" spans="1:12">
      <c r="A4" s="94" t="str">
        <f>基本情况!A6&amp;基本情况!B6</f>
        <v>被评估单位：海南省农垦五指山茶业集团股份有限公司定安农产品加工厂</v>
      </c>
      <c r="L4" s="42" t="s">
        <v>377</v>
      </c>
    </row>
    <row r="5" s="120" customFormat="1" ht="25" customHeight="1" spans="1:12">
      <c r="A5" s="101" t="s">
        <v>378</v>
      </c>
      <c r="B5" s="101" t="s">
        <v>1160</v>
      </c>
      <c r="C5" s="101" t="s">
        <v>1161</v>
      </c>
      <c r="D5" s="101" t="s">
        <v>1064</v>
      </c>
      <c r="E5" s="67" t="s">
        <v>1162</v>
      </c>
      <c r="F5" s="101" t="s">
        <v>674</v>
      </c>
      <c r="G5" s="43" t="s">
        <v>380</v>
      </c>
      <c r="H5" s="67" t="s">
        <v>1163</v>
      </c>
      <c r="I5" s="101" t="s">
        <v>381</v>
      </c>
      <c r="J5" s="101" t="s">
        <v>382</v>
      </c>
      <c r="K5" s="101" t="s">
        <v>383</v>
      </c>
      <c r="L5" s="101" t="s">
        <v>464</v>
      </c>
    </row>
    <row r="6" ht="15.9" customHeight="1" spans="1:12">
      <c r="A6" s="44">
        <v>1</v>
      </c>
      <c r="B6" s="45"/>
      <c r="C6" s="28"/>
      <c r="D6" s="46"/>
      <c r="E6" s="123"/>
      <c r="F6" s="27"/>
      <c r="G6" s="27"/>
      <c r="H6" s="123"/>
      <c r="I6" s="27"/>
      <c r="J6" s="27">
        <f>I6-G6</f>
        <v>0</v>
      </c>
      <c r="K6" s="113" t="str">
        <f>IF(OR(G6=0,G6=""),"",ROUND((J6)/G6*100,2))</f>
        <v/>
      </c>
      <c r="L6" s="29"/>
    </row>
    <row r="7" ht="15.9" customHeight="1" spans="1:12">
      <c r="A7" s="44"/>
      <c r="B7" s="45"/>
      <c r="C7" s="28"/>
      <c r="D7" s="46"/>
      <c r="E7" s="123"/>
      <c r="F7" s="27"/>
      <c r="G7" s="27"/>
      <c r="H7" s="123"/>
      <c r="I7" s="27"/>
      <c r="J7" s="27">
        <f t="shared" ref="J7:J27" si="0">I7-G7</f>
        <v>0</v>
      </c>
      <c r="K7" s="113" t="str">
        <f t="shared" ref="K7:K28" si="1">IF(OR(G7=0,G7=""),"",ROUND((J7)/G7*100,2))</f>
        <v/>
      </c>
      <c r="L7" s="29"/>
    </row>
    <row r="8" ht="15.9" customHeight="1" spans="1:12">
      <c r="A8" s="44"/>
      <c r="B8" s="45"/>
      <c r="C8" s="28"/>
      <c r="D8" s="46"/>
      <c r="E8" s="123"/>
      <c r="F8" s="27"/>
      <c r="G8" s="27"/>
      <c r="H8" s="123"/>
      <c r="I8" s="27"/>
      <c r="J8" s="27">
        <f t="shared" si="0"/>
        <v>0</v>
      </c>
      <c r="K8" s="113" t="str">
        <f t="shared" si="1"/>
        <v/>
      </c>
      <c r="L8" s="29"/>
    </row>
    <row r="9" ht="15.9" customHeight="1" spans="1:12">
      <c r="A9" s="44"/>
      <c r="B9" s="45"/>
      <c r="C9" s="28"/>
      <c r="D9" s="46"/>
      <c r="E9" s="123"/>
      <c r="F9" s="27"/>
      <c r="G9" s="27"/>
      <c r="H9" s="123"/>
      <c r="I9" s="27"/>
      <c r="J9" s="27">
        <f t="shared" si="0"/>
        <v>0</v>
      </c>
      <c r="K9" s="113" t="str">
        <f t="shared" si="1"/>
        <v/>
      </c>
      <c r="L9" s="29"/>
    </row>
    <row r="10" ht="15.9" customHeight="1" spans="1:12">
      <c r="A10" s="44"/>
      <c r="B10" s="45"/>
      <c r="C10" s="28"/>
      <c r="D10" s="46"/>
      <c r="E10" s="123"/>
      <c r="F10" s="27"/>
      <c r="G10" s="27"/>
      <c r="H10" s="123"/>
      <c r="I10" s="27"/>
      <c r="J10" s="27">
        <f t="shared" si="0"/>
        <v>0</v>
      </c>
      <c r="K10" s="113" t="str">
        <f t="shared" si="1"/>
        <v/>
      </c>
      <c r="L10" s="29"/>
    </row>
    <row r="11" ht="15.9" customHeight="1" spans="1:12">
      <c r="A11" s="44"/>
      <c r="B11" s="45"/>
      <c r="C11" s="28"/>
      <c r="D11" s="46"/>
      <c r="E11" s="123"/>
      <c r="F11" s="27"/>
      <c r="G11" s="27"/>
      <c r="H11" s="123"/>
      <c r="I11" s="27"/>
      <c r="J11" s="27">
        <f t="shared" si="0"/>
        <v>0</v>
      </c>
      <c r="K11" s="113" t="str">
        <f t="shared" si="1"/>
        <v/>
      </c>
      <c r="L11" s="29"/>
    </row>
    <row r="12" ht="15.9" customHeight="1" spans="1:12">
      <c r="A12" s="44"/>
      <c r="B12" s="45"/>
      <c r="C12" s="28"/>
      <c r="D12" s="46"/>
      <c r="E12" s="123"/>
      <c r="F12" s="27"/>
      <c r="G12" s="27"/>
      <c r="H12" s="123"/>
      <c r="I12" s="27"/>
      <c r="J12" s="27">
        <f t="shared" si="0"/>
        <v>0</v>
      </c>
      <c r="K12" s="113" t="str">
        <f t="shared" si="1"/>
        <v/>
      </c>
      <c r="L12" s="29"/>
    </row>
    <row r="13" ht="15.9" customHeight="1" spans="1:12">
      <c r="A13" s="44"/>
      <c r="B13" s="45"/>
      <c r="C13" s="28"/>
      <c r="D13" s="46"/>
      <c r="E13" s="123"/>
      <c r="F13" s="27"/>
      <c r="G13" s="27"/>
      <c r="H13" s="123"/>
      <c r="I13" s="27"/>
      <c r="J13" s="27">
        <f t="shared" si="0"/>
        <v>0</v>
      </c>
      <c r="K13" s="113" t="str">
        <f t="shared" si="1"/>
        <v/>
      </c>
      <c r="L13" s="29"/>
    </row>
    <row r="14" ht="15.9" customHeight="1" spans="1:12">
      <c r="A14" s="44"/>
      <c r="B14" s="45"/>
      <c r="C14" s="28"/>
      <c r="D14" s="46"/>
      <c r="E14" s="123"/>
      <c r="F14" s="27"/>
      <c r="G14" s="27"/>
      <c r="H14" s="123"/>
      <c r="I14" s="27"/>
      <c r="J14" s="27">
        <f t="shared" si="0"/>
        <v>0</v>
      </c>
      <c r="K14" s="113" t="str">
        <f t="shared" si="1"/>
        <v/>
      </c>
      <c r="L14" s="29"/>
    </row>
    <row r="15" ht="15.9" customHeight="1" spans="1:12">
      <c r="A15" s="44"/>
      <c r="B15" s="45"/>
      <c r="C15" s="28"/>
      <c r="D15" s="46"/>
      <c r="E15" s="123"/>
      <c r="F15" s="27"/>
      <c r="G15" s="27"/>
      <c r="H15" s="123"/>
      <c r="I15" s="27"/>
      <c r="J15" s="27">
        <f t="shared" si="0"/>
        <v>0</v>
      </c>
      <c r="K15" s="113" t="str">
        <f t="shared" si="1"/>
        <v/>
      </c>
      <c r="L15" s="29"/>
    </row>
    <row r="16" ht="15.9" customHeight="1" spans="1:12">
      <c r="A16" s="44"/>
      <c r="B16" s="45"/>
      <c r="C16" s="28"/>
      <c r="D16" s="46"/>
      <c r="E16" s="123"/>
      <c r="F16" s="27"/>
      <c r="G16" s="27"/>
      <c r="H16" s="123"/>
      <c r="I16" s="27"/>
      <c r="J16" s="27">
        <f t="shared" si="0"/>
        <v>0</v>
      </c>
      <c r="K16" s="113" t="str">
        <f t="shared" si="1"/>
        <v/>
      </c>
      <c r="L16" s="29"/>
    </row>
    <row r="17" ht="15.9" customHeight="1" spans="1:12">
      <c r="A17" s="44"/>
      <c r="B17" s="45"/>
      <c r="C17" s="28"/>
      <c r="D17" s="46"/>
      <c r="E17" s="123"/>
      <c r="F17" s="27"/>
      <c r="G17" s="27"/>
      <c r="H17" s="123"/>
      <c r="I17" s="27"/>
      <c r="J17" s="27">
        <f t="shared" si="0"/>
        <v>0</v>
      </c>
      <c r="K17" s="113" t="str">
        <f t="shared" si="1"/>
        <v/>
      </c>
      <c r="L17" s="29"/>
    </row>
    <row r="18" ht="15.9" customHeight="1" spans="1:12">
      <c r="A18" s="44"/>
      <c r="B18" s="45"/>
      <c r="C18" s="28"/>
      <c r="D18" s="46"/>
      <c r="E18" s="123"/>
      <c r="F18" s="27"/>
      <c r="G18" s="27"/>
      <c r="H18" s="123"/>
      <c r="I18" s="27"/>
      <c r="J18" s="27">
        <f t="shared" si="0"/>
        <v>0</v>
      </c>
      <c r="K18" s="113" t="str">
        <f t="shared" si="1"/>
        <v/>
      </c>
      <c r="L18" s="29"/>
    </row>
    <row r="19" ht="15.9" customHeight="1" spans="1:12">
      <c r="A19" s="44"/>
      <c r="B19" s="45"/>
      <c r="C19" s="28"/>
      <c r="D19" s="46"/>
      <c r="E19" s="123"/>
      <c r="F19" s="27"/>
      <c r="G19" s="27"/>
      <c r="H19" s="123"/>
      <c r="I19" s="27"/>
      <c r="J19" s="27">
        <f t="shared" si="0"/>
        <v>0</v>
      </c>
      <c r="K19" s="113" t="str">
        <f t="shared" si="1"/>
        <v/>
      </c>
      <c r="L19" s="29"/>
    </row>
    <row r="20" ht="15.9" customHeight="1" spans="1:12">
      <c r="A20" s="44"/>
      <c r="B20" s="45"/>
      <c r="C20" s="28"/>
      <c r="D20" s="46"/>
      <c r="E20" s="123"/>
      <c r="F20" s="27"/>
      <c r="G20" s="27"/>
      <c r="H20" s="123"/>
      <c r="I20" s="27"/>
      <c r="J20" s="27">
        <f t="shared" si="0"/>
        <v>0</v>
      </c>
      <c r="K20" s="113" t="str">
        <f t="shared" si="1"/>
        <v/>
      </c>
      <c r="L20" s="29"/>
    </row>
    <row r="21" ht="15.9" customHeight="1" spans="1:12">
      <c r="A21" s="44"/>
      <c r="B21" s="45"/>
      <c r="C21" s="28"/>
      <c r="D21" s="46"/>
      <c r="E21" s="123"/>
      <c r="F21" s="27"/>
      <c r="G21" s="27"/>
      <c r="H21" s="123"/>
      <c r="I21" s="27"/>
      <c r="J21" s="27">
        <f t="shared" si="0"/>
        <v>0</v>
      </c>
      <c r="K21" s="113" t="str">
        <f t="shared" si="1"/>
        <v/>
      </c>
      <c r="L21" s="29"/>
    </row>
    <row r="22" ht="15.9" customHeight="1" spans="1:12">
      <c r="A22" s="44"/>
      <c r="B22" s="45"/>
      <c r="C22" s="28"/>
      <c r="D22" s="46"/>
      <c r="E22" s="123"/>
      <c r="F22" s="27"/>
      <c r="G22" s="27"/>
      <c r="H22" s="123"/>
      <c r="I22" s="27"/>
      <c r="J22" s="27">
        <f t="shared" si="0"/>
        <v>0</v>
      </c>
      <c r="K22" s="113" t="str">
        <f t="shared" si="1"/>
        <v/>
      </c>
      <c r="L22" s="29"/>
    </row>
    <row r="23" ht="15.9" customHeight="1" spans="1:12">
      <c r="A23" s="44"/>
      <c r="B23" s="45"/>
      <c r="C23" s="28"/>
      <c r="D23" s="46"/>
      <c r="E23" s="123"/>
      <c r="F23" s="27"/>
      <c r="G23" s="27"/>
      <c r="H23" s="123"/>
      <c r="I23" s="27"/>
      <c r="J23" s="27">
        <f t="shared" si="0"/>
        <v>0</v>
      </c>
      <c r="K23" s="113" t="str">
        <f t="shared" si="1"/>
        <v/>
      </c>
      <c r="L23" s="29"/>
    </row>
    <row r="24" ht="15.9" customHeight="1" spans="1:12">
      <c r="A24" s="44"/>
      <c r="B24" s="45"/>
      <c r="C24" s="28"/>
      <c r="D24" s="46"/>
      <c r="E24" s="123"/>
      <c r="F24" s="27"/>
      <c r="G24" s="27"/>
      <c r="H24" s="123"/>
      <c r="I24" s="27"/>
      <c r="J24" s="27">
        <f t="shared" si="0"/>
        <v>0</v>
      </c>
      <c r="K24" s="113" t="str">
        <f t="shared" si="1"/>
        <v/>
      </c>
      <c r="L24" s="29"/>
    </row>
    <row r="25" ht="15.9" customHeight="1" spans="1:12">
      <c r="A25" s="44"/>
      <c r="B25" s="45"/>
      <c r="C25" s="28"/>
      <c r="D25" s="46"/>
      <c r="E25" s="123"/>
      <c r="F25" s="27"/>
      <c r="G25" s="27"/>
      <c r="H25" s="123"/>
      <c r="I25" s="27"/>
      <c r="J25" s="27">
        <f t="shared" si="0"/>
        <v>0</v>
      </c>
      <c r="K25" s="113" t="str">
        <f t="shared" si="1"/>
        <v/>
      </c>
      <c r="L25" s="29"/>
    </row>
    <row r="26" ht="15.9" customHeight="1" spans="1:12">
      <c r="A26" s="31" t="s">
        <v>493</v>
      </c>
      <c r="B26" s="32"/>
      <c r="C26" s="28"/>
      <c r="D26" s="46"/>
      <c r="E26" s="123"/>
      <c r="F26" s="27">
        <f>SUM(F6:F25)</f>
        <v>0</v>
      </c>
      <c r="G26" s="27">
        <f t="shared" ref="G26:J26" si="2">SUM(G6:G25)</f>
        <v>0</v>
      </c>
      <c r="H26" s="123"/>
      <c r="I26" s="27">
        <f t="shared" si="2"/>
        <v>0</v>
      </c>
      <c r="J26" s="27">
        <f t="shared" si="2"/>
        <v>0</v>
      </c>
      <c r="K26" s="113" t="str">
        <f t="shared" si="1"/>
        <v/>
      </c>
      <c r="L26" s="29"/>
    </row>
    <row r="27" ht="15.9" customHeight="1" spans="1:12">
      <c r="A27" s="31" t="s">
        <v>1164</v>
      </c>
      <c r="B27" s="32"/>
      <c r="C27" s="28"/>
      <c r="D27" s="46"/>
      <c r="E27" s="123"/>
      <c r="F27" s="27"/>
      <c r="G27" s="27"/>
      <c r="H27" s="123"/>
      <c r="I27" s="27"/>
      <c r="J27" s="27">
        <f t="shared" si="0"/>
        <v>0</v>
      </c>
      <c r="K27" s="113" t="str">
        <f t="shared" si="1"/>
        <v/>
      </c>
      <c r="L27" s="29"/>
    </row>
    <row r="28" ht="15.9" customHeight="1" spans="1:12">
      <c r="A28" s="31" t="s">
        <v>534</v>
      </c>
      <c r="B28" s="32"/>
      <c r="C28" s="32"/>
      <c r="D28" s="46"/>
      <c r="E28" s="123"/>
      <c r="F28" s="27">
        <f>F26-F27</f>
        <v>0</v>
      </c>
      <c r="G28" s="27">
        <f t="shared" ref="G28:J28" si="3">G26-G27</f>
        <v>0</v>
      </c>
      <c r="H28" s="123"/>
      <c r="I28" s="27">
        <f t="shared" si="3"/>
        <v>0</v>
      </c>
      <c r="J28" s="27">
        <f t="shared" si="3"/>
        <v>0</v>
      </c>
      <c r="K28" s="113" t="str">
        <f t="shared" si="1"/>
        <v/>
      </c>
      <c r="L28" s="29"/>
    </row>
    <row r="29" s="13" customFormat="1" ht="15.9" customHeight="1" spans="1:11">
      <c r="A29" s="34" t="str">
        <f>CONCATENATE("被评估单位填表人：",基本情况!$D$9)</f>
        <v>被评估单位填表人：</v>
      </c>
      <c r="B29" s="35"/>
      <c r="C29" s="35"/>
      <c r="D29" s="35"/>
      <c r="E29" s="35"/>
      <c r="G29" s="65"/>
      <c r="H29" s="66" t="str">
        <f>CONCATENATE("资产评估专业人员：",基本情况!$B$15)</f>
        <v>资产评估专业人员：</v>
      </c>
      <c r="I29" s="48"/>
      <c r="J29" s="48"/>
      <c r="K29" s="48"/>
    </row>
    <row r="30" s="13" customFormat="1" ht="15.9" customHeight="1" spans="1:1">
      <c r="A30" s="37" t="str">
        <f>基本情况!$A$7&amp;基本情况!$B$7</f>
        <v>填表日期：2024年9月13日</v>
      </c>
    </row>
  </sheetData>
  <mergeCells count="5">
    <mergeCell ref="A1:L1"/>
    <mergeCell ref="A2:L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workbookViewId="0">
      <selection activeCell="A1" sqref="A1:P1"/>
    </sheetView>
  </sheetViews>
  <sheetFormatPr defaultColWidth="9" defaultRowHeight="15.75" customHeight="1"/>
  <cols>
    <col min="1" max="1" width="5.66666666666667" style="14" customWidth="1"/>
    <col min="2" max="2" width="20.6666666666667" style="14" customWidth="1"/>
    <col min="3" max="5" width="9.16666666666667" style="14" customWidth="1"/>
    <col min="6" max="9" width="12.6666666666667" style="14" customWidth="1"/>
    <col min="10" max="10" width="9.66666666666667" style="14" customWidth="1"/>
    <col min="11" max="11" width="8.66666666666667" style="14" customWidth="1"/>
    <col min="12" max="254" width="9" style="14" customWidth="1"/>
    <col min="255" max="16384" width="9" style="14"/>
  </cols>
  <sheetData>
    <row r="1" s="11" customFormat="1" ht="30" customHeight="1" spans="1:11">
      <c r="A1" s="15" t="s">
        <v>1165</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16"/>
      <c r="H2" s="40"/>
      <c r="I2" s="40"/>
      <c r="J2" s="40"/>
      <c r="K2" s="40"/>
    </row>
    <row r="3" customHeight="1" spans="1:11">
      <c r="A3" s="16"/>
      <c r="B3" s="16"/>
      <c r="C3" s="16"/>
      <c r="D3" s="16"/>
      <c r="E3" s="16"/>
      <c r="F3" s="16"/>
      <c r="G3" s="16"/>
      <c r="H3" s="40"/>
      <c r="I3" s="40"/>
      <c r="J3" s="40"/>
      <c r="K3" s="41" t="s">
        <v>1166</v>
      </c>
    </row>
    <row r="4" customHeight="1" spans="1:11">
      <c r="A4" s="94" t="str">
        <f>基本情况!A6&amp;基本情况!B6</f>
        <v>被评估单位：海南省农垦五指山茶业集团股份有限公司定安农产品加工厂</v>
      </c>
      <c r="K4" s="42" t="s">
        <v>377</v>
      </c>
    </row>
    <row r="5" s="120" customFormat="1" ht="25" customHeight="1" spans="1:11">
      <c r="A5" s="101" t="s">
        <v>378</v>
      </c>
      <c r="B5" s="101" t="s">
        <v>1167</v>
      </c>
      <c r="C5" s="43" t="s">
        <v>539</v>
      </c>
      <c r="D5" s="122" t="s">
        <v>1168</v>
      </c>
      <c r="E5" s="43" t="s">
        <v>1169</v>
      </c>
      <c r="F5" s="122" t="s">
        <v>1170</v>
      </c>
      <c r="G5" s="43" t="s">
        <v>380</v>
      </c>
      <c r="H5" s="101" t="s">
        <v>381</v>
      </c>
      <c r="I5" s="101" t="s">
        <v>382</v>
      </c>
      <c r="J5" s="101" t="s">
        <v>383</v>
      </c>
      <c r="K5" s="101" t="s">
        <v>464</v>
      </c>
    </row>
    <row r="6" ht="15.9" customHeight="1" spans="1:11">
      <c r="A6" s="44">
        <v>1</v>
      </c>
      <c r="B6" s="45"/>
      <c r="C6" s="46"/>
      <c r="D6" s="46"/>
      <c r="E6" s="46"/>
      <c r="F6" s="80"/>
      <c r="G6" s="27"/>
      <c r="H6" s="27"/>
      <c r="I6" s="27">
        <f>H6-G6</f>
        <v>0</v>
      </c>
      <c r="J6" s="113" t="str">
        <f>IF(OR(G6=0,G6=""),"",ROUND((I6)/G6*100,2))</f>
        <v/>
      </c>
      <c r="K6" s="29"/>
    </row>
    <row r="7" ht="15.9" customHeight="1" spans="1:11">
      <c r="A7" s="44"/>
      <c r="B7" s="45"/>
      <c r="C7" s="46"/>
      <c r="D7" s="46"/>
      <c r="E7" s="46"/>
      <c r="F7" s="80"/>
      <c r="G7" s="27"/>
      <c r="H7" s="27"/>
      <c r="I7" s="27">
        <f t="shared" ref="I7:I27" si="0">H7-G7</f>
        <v>0</v>
      </c>
      <c r="J7" s="113" t="str">
        <f t="shared" ref="J7:J28" si="1">IF(OR(G7=0,G7=""),"",ROUND((I7)/G7*100,2))</f>
        <v/>
      </c>
      <c r="K7" s="29"/>
    </row>
    <row r="8" ht="15.9" customHeight="1" spans="1:11">
      <c r="A8" s="44"/>
      <c r="B8" s="45"/>
      <c r="C8" s="46"/>
      <c r="D8" s="46"/>
      <c r="E8" s="46"/>
      <c r="F8" s="80"/>
      <c r="G8" s="27"/>
      <c r="H8" s="27"/>
      <c r="I8" s="27">
        <f t="shared" si="0"/>
        <v>0</v>
      </c>
      <c r="J8" s="113" t="str">
        <f t="shared" si="1"/>
        <v/>
      </c>
      <c r="K8" s="29"/>
    </row>
    <row r="9" ht="15.9" customHeight="1" spans="1:11">
      <c r="A9" s="44"/>
      <c r="B9" s="45"/>
      <c r="C9" s="46"/>
      <c r="D9" s="46"/>
      <c r="E9" s="46"/>
      <c r="F9" s="80"/>
      <c r="G9" s="27"/>
      <c r="H9" s="27"/>
      <c r="I9" s="27">
        <f t="shared" si="0"/>
        <v>0</v>
      </c>
      <c r="J9" s="113" t="str">
        <f t="shared" si="1"/>
        <v/>
      </c>
      <c r="K9" s="29"/>
    </row>
    <row r="10" ht="15.9" customHeight="1" spans="1:11">
      <c r="A10" s="44"/>
      <c r="B10" s="45"/>
      <c r="C10" s="46"/>
      <c r="D10" s="46"/>
      <c r="E10" s="46"/>
      <c r="F10" s="80"/>
      <c r="G10" s="27"/>
      <c r="H10" s="27"/>
      <c r="I10" s="27">
        <f t="shared" si="0"/>
        <v>0</v>
      </c>
      <c r="J10" s="113" t="str">
        <f t="shared" si="1"/>
        <v/>
      </c>
      <c r="K10" s="29"/>
    </row>
    <row r="11" ht="15.9" customHeight="1" spans="1:11">
      <c r="A11" s="44"/>
      <c r="B11" s="45"/>
      <c r="C11" s="46"/>
      <c r="D11" s="46"/>
      <c r="E11" s="46"/>
      <c r="F11" s="80"/>
      <c r="G11" s="27"/>
      <c r="H11" s="27"/>
      <c r="I11" s="27">
        <f t="shared" si="0"/>
        <v>0</v>
      </c>
      <c r="J11" s="113" t="str">
        <f t="shared" si="1"/>
        <v/>
      </c>
      <c r="K11" s="29"/>
    </row>
    <row r="12" ht="15.9" customHeight="1" spans="1:11">
      <c r="A12" s="44"/>
      <c r="B12" s="45"/>
      <c r="C12" s="46"/>
      <c r="D12" s="46"/>
      <c r="E12" s="46"/>
      <c r="F12" s="80"/>
      <c r="G12" s="27"/>
      <c r="H12" s="27"/>
      <c r="I12" s="27">
        <f t="shared" si="0"/>
        <v>0</v>
      </c>
      <c r="J12" s="113" t="str">
        <f t="shared" si="1"/>
        <v/>
      </c>
      <c r="K12" s="29"/>
    </row>
    <row r="13" ht="15.9" customHeight="1" spans="1:11">
      <c r="A13" s="44"/>
      <c r="B13" s="45"/>
      <c r="C13" s="46"/>
      <c r="D13" s="46"/>
      <c r="E13" s="46"/>
      <c r="F13" s="80"/>
      <c r="G13" s="27"/>
      <c r="H13" s="27"/>
      <c r="I13" s="27">
        <f t="shared" si="0"/>
        <v>0</v>
      </c>
      <c r="J13" s="113" t="str">
        <f t="shared" si="1"/>
        <v/>
      </c>
      <c r="K13" s="29"/>
    </row>
    <row r="14" ht="15.9" customHeight="1" spans="1:11">
      <c r="A14" s="44"/>
      <c r="B14" s="45"/>
      <c r="C14" s="46"/>
      <c r="D14" s="46"/>
      <c r="E14" s="46"/>
      <c r="F14" s="80"/>
      <c r="G14" s="27"/>
      <c r="H14" s="27"/>
      <c r="I14" s="27">
        <f t="shared" si="0"/>
        <v>0</v>
      </c>
      <c r="J14" s="113" t="str">
        <f t="shared" si="1"/>
        <v/>
      </c>
      <c r="K14" s="29"/>
    </row>
    <row r="15" ht="15.9" customHeight="1" spans="1:11">
      <c r="A15" s="44"/>
      <c r="B15" s="45"/>
      <c r="C15" s="46"/>
      <c r="D15" s="46"/>
      <c r="E15" s="46"/>
      <c r="F15" s="80"/>
      <c r="G15" s="27"/>
      <c r="H15" s="27"/>
      <c r="I15" s="27">
        <f t="shared" si="0"/>
        <v>0</v>
      </c>
      <c r="J15" s="113" t="str">
        <f t="shared" si="1"/>
        <v/>
      </c>
      <c r="K15" s="29"/>
    </row>
    <row r="16" ht="15.9" customHeight="1" spans="1:11">
      <c r="A16" s="44"/>
      <c r="B16" s="45"/>
      <c r="C16" s="46"/>
      <c r="D16" s="46"/>
      <c r="E16" s="46"/>
      <c r="F16" s="80"/>
      <c r="G16" s="27"/>
      <c r="H16" s="27"/>
      <c r="I16" s="27">
        <f t="shared" si="0"/>
        <v>0</v>
      </c>
      <c r="J16" s="113" t="str">
        <f t="shared" si="1"/>
        <v/>
      </c>
      <c r="K16" s="29"/>
    </row>
    <row r="17" ht="15.9" customHeight="1" spans="1:11">
      <c r="A17" s="44"/>
      <c r="B17" s="45"/>
      <c r="C17" s="46"/>
      <c r="D17" s="46"/>
      <c r="E17" s="46"/>
      <c r="F17" s="80"/>
      <c r="G17" s="27"/>
      <c r="H17" s="27"/>
      <c r="I17" s="27">
        <f t="shared" si="0"/>
        <v>0</v>
      </c>
      <c r="J17" s="113" t="str">
        <f t="shared" si="1"/>
        <v/>
      </c>
      <c r="K17" s="29"/>
    </row>
    <row r="18" ht="15.9" customHeight="1" spans="1:11">
      <c r="A18" s="44"/>
      <c r="B18" s="45"/>
      <c r="C18" s="46"/>
      <c r="D18" s="46"/>
      <c r="E18" s="46"/>
      <c r="F18" s="80"/>
      <c r="G18" s="27"/>
      <c r="H18" s="27"/>
      <c r="I18" s="27">
        <f t="shared" si="0"/>
        <v>0</v>
      </c>
      <c r="J18" s="113" t="str">
        <f t="shared" si="1"/>
        <v/>
      </c>
      <c r="K18" s="29"/>
    </row>
    <row r="19" ht="15.9" customHeight="1" spans="1:11">
      <c r="A19" s="44"/>
      <c r="B19" s="45"/>
      <c r="C19" s="46"/>
      <c r="D19" s="46"/>
      <c r="E19" s="46"/>
      <c r="F19" s="80"/>
      <c r="G19" s="27"/>
      <c r="H19" s="27"/>
      <c r="I19" s="27">
        <f t="shared" si="0"/>
        <v>0</v>
      </c>
      <c r="J19" s="113" t="str">
        <f t="shared" si="1"/>
        <v/>
      </c>
      <c r="K19" s="29"/>
    </row>
    <row r="20" ht="15.9" customHeight="1" spans="1:11">
      <c r="A20" s="44"/>
      <c r="B20" s="45"/>
      <c r="C20" s="46"/>
      <c r="D20" s="46"/>
      <c r="E20" s="46"/>
      <c r="F20" s="80"/>
      <c r="G20" s="27"/>
      <c r="H20" s="27"/>
      <c r="I20" s="27">
        <f t="shared" si="0"/>
        <v>0</v>
      </c>
      <c r="J20" s="113" t="str">
        <f t="shared" si="1"/>
        <v/>
      </c>
      <c r="K20" s="29"/>
    </row>
    <row r="21" ht="15.9" customHeight="1" spans="1:11">
      <c r="A21" s="44"/>
      <c r="B21" s="45"/>
      <c r="C21" s="46"/>
      <c r="D21" s="46"/>
      <c r="E21" s="46"/>
      <c r="F21" s="80"/>
      <c r="G21" s="27"/>
      <c r="H21" s="27"/>
      <c r="I21" s="27">
        <f t="shared" si="0"/>
        <v>0</v>
      </c>
      <c r="J21" s="113" t="str">
        <f t="shared" si="1"/>
        <v/>
      </c>
      <c r="K21" s="29"/>
    </row>
    <row r="22" ht="15.9" customHeight="1" spans="1:11">
      <c r="A22" s="44"/>
      <c r="B22" s="45"/>
      <c r="C22" s="46"/>
      <c r="D22" s="46"/>
      <c r="E22" s="46"/>
      <c r="F22" s="80"/>
      <c r="G22" s="27"/>
      <c r="H22" s="27"/>
      <c r="I22" s="27"/>
      <c r="J22" s="113"/>
      <c r="K22" s="29"/>
    </row>
    <row r="23" ht="15.9" customHeight="1" spans="1:11">
      <c r="A23" s="44"/>
      <c r="B23" s="45"/>
      <c r="C23" s="46"/>
      <c r="D23" s="46"/>
      <c r="E23" s="46"/>
      <c r="F23" s="80"/>
      <c r="G23" s="27"/>
      <c r="H23" s="27"/>
      <c r="I23" s="27">
        <f t="shared" si="0"/>
        <v>0</v>
      </c>
      <c r="J23" s="113" t="str">
        <f t="shared" si="1"/>
        <v/>
      </c>
      <c r="K23" s="29"/>
    </row>
    <row r="24" ht="15.9" customHeight="1" spans="1:11">
      <c r="A24" s="44"/>
      <c r="B24" s="45"/>
      <c r="C24" s="46"/>
      <c r="D24" s="46"/>
      <c r="E24" s="46"/>
      <c r="F24" s="80"/>
      <c r="G24" s="27"/>
      <c r="H24" s="27"/>
      <c r="I24" s="27">
        <f t="shared" si="0"/>
        <v>0</v>
      </c>
      <c r="J24" s="113" t="str">
        <f t="shared" si="1"/>
        <v/>
      </c>
      <c r="K24" s="29"/>
    </row>
    <row r="25" ht="15.9" customHeight="1" spans="1:11">
      <c r="A25" s="44"/>
      <c r="B25" s="45"/>
      <c r="C25" s="46"/>
      <c r="D25" s="46"/>
      <c r="E25" s="46"/>
      <c r="F25" s="80"/>
      <c r="G25" s="27"/>
      <c r="H25" s="27"/>
      <c r="I25" s="27">
        <f t="shared" si="0"/>
        <v>0</v>
      </c>
      <c r="J25" s="113" t="str">
        <f t="shared" si="1"/>
        <v/>
      </c>
      <c r="K25" s="29"/>
    </row>
    <row r="26" ht="15.9" customHeight="1" spans="1:11">
      <c r="A26" s="44"/>
      <c r="B26" s="45"/>
      <c r="C26" s="46"/>
      <c r="D26" s="46"/>
      <c r="E26" s="46"/>
      <c r="F26" s="80"/>
      <c r="G26" s="27"/>
      <c r="H26" s="27"/>
      <c r="I26" s="27">
        <f t="shared" si="0"/>
        <v>0</v>
      </c>
      <c r="J26" s="113" t="str">
        <f t="shared" si="1"/>
        <v/>
      </c>
      <c r="K26" s="29"/>
    </row>
    <row r="27" ht="15.9" customHeight="1" spans="1:11">
      <c r="A27" s="44"/>
      <c r="B27" s="45"/>
      <c r="C27" s="46"/>
      <c r="D27" s="46"/>
      <c r="E27" s="46"/>
      <c r="F27" s="80"/>
      <c r="G27" s="27"/>
      <c r="H27" s="27"/>
      <c r="I27" s="27">
        <f t="shared" si="0"/>
        <v>0</v>
      </c>
      <c r="J27" s="113" t="str">
        <f t="shared" si="1"/>
        <v/>
      </c>
      <c r="K27" s="29"/>
    </row>
    <row r="28" ht="15.9" customHeight="1" spans="1:11">
      <c r="A28" s="31" t="s">
        <v>471</v>
      </c>
      <c r="B28" s="32"/>
      <c r="C28" s="46"/>
      <c r="D28" s="46"/>
      <c r="E28" s="80"/>
      <c r="F28" s="27">
        <f>SUM(F6:F27)</f>
        <v>0</v>
      </c>
      <c r="G28" s="27">
        <f>SUM(G6:G27)</f>
        <v>0</v>
      </c>
      <c r="H28" s="27">
        <f>SUM(H6:H27)</f>
        <v>0</v>
      </c>
      <c r="I28" s="27">
        <f>SUM(I6:I27)</f>
        <v>0</v>
      </c>
      <c r="J28" s="113" t="str">
        <f t="shared" si="1"/>
        <v/>
      </c>
      <c r="K28" s="29"/>
    </row>
    <row r="29" s="13" customFormat="1" ht="15.9" customHeight="1" spans="1:11">
      <c r="A29" s="34" t="str">
        <f>CONCATENATE("被评估单位填表人：",基本情况!$D$9)</f>
        <v>被评估单位填表人：</v>
      </c>
      <c r="B29" s="35"/>
      <c r="C29" s="35"/>
      <c r="D29" s="35"/>
      <c r="E29" s="35"/>
      <c r="F29" s="35"/>
      <c r="G29" s="35"/>
      <c r="H29" s="97" t="str">
        <f>CONCATENATE("资产评估专业人员：",基本情况!$B$14)</f>
        <v>资产评估专业人员：</v>
      </c>
      <c r="I29" s="36"/>
      <c r="J29" s="36"/>
      <c r="K29" s="48"/>
    </row>
    <row r="30" s="13" customFormat="1" ht="15.9" customHeight="1" spans="1:1">
      <c r="A30" s="37" t="str">
        <f>基本情况!$A$7&amp;基本情况!$B$7</f>
        <v>填表日期：2024年9月13日</v>
      </c>
    </row>
  </sheetData>
  <mergeCells count="3">
    <mergeCell ref="A1:K1"/>
    <mergeCell ref="A2:K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3" workbookViewId="0">
      <selection activeCell="A1" sqref="A1:P1"/>
    </sheetView>
  </sheetViews>
  <sheetFormatPr defaultColWidth="9" defaultRowHeight="15.75" customHeight="1" outlineLevelCol="7"/>
  <cols>
    <col min="1" max="1" width="5.66666666666667" style="14" customWidth="1"/>
    <col min="2" max="2" width="30.6666666666667" style="14" customWidth="1"/>
    <col min="3" max="3" width="9.16666666666667" style="14" customWidth="1"/>
    <col min="4" max="6" width="15.6666666666667" style="14" customWidth="1"/>
    <col min="7" max="7" width="10.6666666666667" style="14" customWidth="1"/>
    <col min="8" max="8" width="16" style="14" customWidth="1"/>
    <col min="9" max="253" width="9" style="14" customWidth="1"/>
    <col min="254" max="16384" width="9" style="14"/>
  </cols>
  <sheetData>
    <row r="1" s="11" customFormat="1" ht="30" customHeight="1" spans="1:8">
      <c r="A1" s="15" t="s">
        <v>1171</v>
      </c>
      <c r="B1" s="15"/>
      <c r="C1" s="15"/>
      <c r="D1" s="15"/>
      <c r="E1" s="15"/>
      <c r="F1" s="15"/>
      <c r="G1" s="15"/>
      <c r="H1" s="15"/>
    </row>
    <row r="2" ht="14.5" customHeight="1" spans="1:8">
      <c r="A2" s="16" t="str">
        <f>基本情况!A4&amp;基本情况!B4</f>
        <v>评估基准日：2024年9月13日</v>
      </c>
      <c r="B2" s="16"/>
      <c r="C2" s="16"/>
      <c r="D2" s="16"/>
      <c r="E2" s="40"/>
      <c r="F2" s="40"/>
      <c r="G2" s="40"/>
      <c r="H2" s="40"/>
    </row>
    <row r="3" customHeight="1" spans="1:8">
      <c r="A3" s="16"/>
      <c r="B3" s="16"/>
      <c r="C3" s="16"/>
      <c r="D3" s="16"/>
      <c r="E3" s="40"/>
      <c r="F3" s="40"/>
      <c r="G3" s="40"/>
      <c r="H3" s="41" t="s">
        <v>1172</v>
      </c>
    </row>
    <row r="4" customHeight="1" spans="1:8">
      <c r="A4" s="94" t="str">
        <f>基本情况!A6&amp;基本情况!B6</f>
        <v>被评估单位：海南省农垦五指山茶业集团股份有限公司定安农产品加工厂</v>
      </c>
      <c r="H4" s="42" t="s">
        <v>377</v>
      </c>
    </row>
    <row r="5" s="120" customFormat="1" ht="25" customHeight="1" spans="1:8">
      <c r="A5" s="101" t="s">
        <v>378</v>
      </c>
      <c r="B5" s="101" t="s">
        <v>1167</v>
      </c>
      <c r="C5" s="28" t="s">
        <v>1064</v>
      </c>
      <c r="D5" s="43" t="s">
        <v>380</v>
      </c>
      <c r="E5" s="101" t="s">
        <v>381</v>
      </c>
      <c r="F5" s="101" t="s">
        <v>382</v>
      </c>
      <c r="G5" s="101" t="s">
        <v>383</v>
      </c>
      <c r="H5" s="101" t="s">
        <v>464</v>
      </c>
    </row>
    <row r="6" ht="15.9" customHeight="1" spans="1:8">
      <c r="A6" s="44">
        <v>1</v>
      </c>
      <c r="B6" s="45"/>
      <c r="C6" s="46"/>
      <c r="D6" s="27"/>
      <c r="E6" s="27"/>
      <c r="F6" s="27">
        <f>E6-D6</f>
        <v>0</v>
      </c>
      <c r="G6" s="113" t="str">
        <f>IF(OR(D6=0,D6=""),"",ROUND((F6)/D6*100,2))</f>
        <v/>
      </c>
      <c r="H6" s="29"/>
    </row>
    <row r="7" ht="15.9" customHeight="1" spans="1:8">
      <c r="A7" s="44"/>
      <c r="B7" s="45"/>
      <c r="C7" s="46"/>
      <c r="D7" s="27"/>
      <c r="E7" s="27"/>
      <c r="F7" s="27"/>
      <c r="G7" s="27" t="s">
        <v>461</v>
      </c>
      <c r="H7" s="29"/>
    </row>
    <row r="8" ht="15.9" customHeight="1" spans="1:8">
      <c r="A8" s="44"/>
      <c r="B8" s="45"/>
      <c r="C8" s="46"/>
      <c r="D8" s="27"/>
      <c r="E8" s="27"/>
      <c r="F8" s="27"/>
      <c r="G8" s="27" t="s">
        <v>461</v>
      </c>
      <c r="H8" s="29"/>
    </row>
    <row r="9" ht="15.9" customHeight="1" spans="1:8">
      <c r="A9" s="44"/>
      <c r="B9" s="45"/>
      <c r="C9" s="46"/>
      <c r="D9" s="27"/>
      <c r="E9" s="27"/>
      <c r="F9" s="27"/>
      <c r="G9" s="27" t="s">
        <v>461</v>
      </c>
      <c r="H9" s="29"/>
    </row>
    <row r="10" ht="15.9" customHeight="1" spans="1:8">
      <c r="A10" s="44"/>
      <c r="B10" s="45"/>
      <c r="C10" s="46"/>
      <c r="D10" s="27"/>
      <c r="E10" s="27"/>
      <c r="F10" s="27"/>
      <c r="G10" s="27" t="s">
        <v>461</v>
      </c>
      <c r="H10" s="29"/>
    </row>
    <row r="11" ht="15.9" customHeight="1" spans="1:8">
      <c r="A11" s="44"/>
      <c r="B11" s="45"/>
      <c r="C11" s="46"/>
      <c r="D11" s="27"/>
      <c r="E11" s="27"/>
      <c r="F11" s="27"/>
      <c r="G11" s="27" t="s">
        <v>461</v>
      </c>
      <c r="H11" s="29"/>
    </row>
    <row r="12" ht="15.9" customHeight="1" spans="1:8">
      <c r="A12" s="44"/>
      <c r="B12" s="45"/>
      <c r="C12" s="46"/>
      <c r="D12" s="27"/>
      <c r="E12" s="27"/>
      <c r="F12" s="27"/>
      <c r="G12" s="27" t="s">
        <v>461</v>
      </c>
      <c r="H12" s="29"/>
    </row>
    <row r="13" ht="15.9" customHeight="1" spans="1:8">
      <c r="A13" s="44"/>
      <c r="B13" s="45"/>
      <c r="C13" s="46"/>
      <c r="D13" s="27"/>
      <c r="E13" s="27"/>
      <c r="F13" s="27"/>
      <c r="G13" s="27" t="s">
        <v>461</v>
      </c>
      <c r="H13" s="29"/>
    </row>
    <row r="14" ht="15.9" customHeight="1" spans="1:8">
      <c r="A14" s="44"/>
      <c r="B14" s="45"/>
      <c r="C14" s="46"/>
      <c r="D14" s="27"/>
      <c r="E14" s="27"/>
      <c r="F14" s="27"/>
      <c r="G14" s="27" t="s">
        <v>461</v>
      </c>
      <c r="H14" s="29"/>
    </row>
    <row r="15" ht="15.9" customHeight="1" spans="1:8">
      <c r="A15" s="44"/>
      <c r="B15" s="45"/>
      <c r="C15" s="46"/>
      <c r="D15" s="27"/>
      <c r="E15" s="27"/>
      <c r="F15" s="27"/>
      <c r="G15" s="27" t="s">
        <v>461</v>
      </c>
      <c r="H15" s="29"/>
    </row>
    <row r="16" ht="15.9" customHeight="1" spans="1:8">
      <c r="A16" s="44"/>
      <c r="B16" s="45"/>
      <c r="C16" s="46"/>
      <c r="D16" s="27"/>
      <c r="E16" s="27"/>
      <c r="F16" s="27"/>
      <c r="G16" s="27" t="s">
        <v>461</v>
      </c>
      <c r="H16" s="29"/>
    </row>
    <row r="17" ht="15.9" customHeight="1" spans="1:8">
      <c r="A17" s="44"/>
      <c r="B17" s="45"/>
      <c r="C17" s="46"/>
      <c r="D17" s="27"/>
      <c r="E17" s="27"/>
      <c r="F17" s="27"/>
      <c r="G17" s="27" t="s">
        <v>461</v>
      </c>
      <c r="H17" s="29"/>
    </row>
    <row r="18" ht="15.9" customHeight="1" spans="1:8">
      <c r="A18" s="44"/>
      <c r="B18" s="45"/>
      <c r="C18" s="46"/>
      <c r="D18" s="27"/>
      <c r="E18" s="27"/>
      <c r="F18" s="27"/>
      <c r="G18" s="27" t="s">
        <v>461</v>
      </c>
      <c r="H18" s="29"/>
    </row>
    <row r="19" ht="15.9" customHeight="1" spans="1:8">
      <c r="A19" s="44"/>
      <c r="B19" s="45"/>
      <c r="C19" s="46"/>
      <c r="D19" s="27"/>
      <c r="E19" s="27"/>
      <c r="F19" s="27"/>
      <c r="G19" s="27" t="s">
        <v>461</v>
      </c>
      <c r="H19" s="29"/>
    </row>
    <row r="20" ht="15.9" customHeight="1" spans="1:8">
      <c r="A20" s="44"/>
      <c r="B20" s="45"/>
      <c r="C20" s="46"/>
      <c r="D20" s="27"/>
      <c r="E20" s="27"/>
      <c r="F20" s="27"/>
      <c r="G20" s="27" t="s">
        <v>461</v>
      </c>
      <c r="H20" s="29"/>
    </row>
    <row r="21" ht="15.9" customHeight="1" spans="1:8">
      <c r="A21" s="44"/>
      <c r="B21" s="45"/>
      <c r="C21" s="46"/>
      <c r="D21" s="27"/>
      <c r="E21" s="27"/>
      <c r="F21" s="27"/>
      <c r="G21" s="27"/>
      <c r="H21" s="29"/>
    </row>
    <row r="22" ht="15.9" customHeight="1" spans="1:8">
      <c r="A22" s="44"/>
      <c r="B22" s="45"/>
      <c r="C22" s="46"/>
      <c r="D22" s="27"/>
      <c r="E22" s="27"/>
      <c r="F22" s="27"/>
      <c r="G22" s="27"/>
      <c r="H22" s="29"/>
    </row>
    <row r="23" ht="15.9" customHeight="1" spans="1:8">
      <c r="A23" s="44"/>
      <c r="B23" s="45"/>
      <c r="C23" s="46"/>
      <c r="D23" s="27"/>
      <c r="E23" s="27"/>
      <c r="F23" s="27"/>
      <c r="G23" s="27"/>
      <c r="H23" s="29"/>
    </row>
    <row r="24" ht="15.9" customHeight="1" spans="1:8">
      <c r="A24" s="44"/>
      <c r="B24" s="45"/>
      <c r="C24" s="46"/>
      <c r="D24" s="27"/>
      <c r="E24" s="27"/>
      <c r="F24" s="27"/>
      <c r="G24" s="27" t="s">
        <v>461</v>
      </c>
      <c r="H24" s="29"/>
    </row>
    <row r="25" ht="15.9" customHeight="1" spans="1:8">
      <c r="A25" s="44"/>
      <c r="B25" s="45"/>
      <c r="C25" s="46"/>
      <c r="D25" s="27"/>
      <c r="E25" s="27"/>
      <c r="F25" s="27"/>
      <c r="G25" s="27" t="s">
        <v>461</v>
      </c>
      <c r="H25" s="29"/>
    </row>
    <row r="26" ht="15.9" customHeight="1" spans="1:8">
      <c r="A26" s="31" t="s">
        <v>471</v>
      </c>
      <c r="B26" s="32"/>
      <c r="C26" s="46"/>
      <c r="D26" s="27">
        <f>SUM(D6:D25)</f>
        <v>0</v>
      </c>
      <c r="E26" s="27">
        <f>SUM(E6:E25)</f>
        <v>0</v>
      </c>
      <c r="F26" s="27">
        <f>SUM(F6:F25)</f>
        <v>0</v>
      </c>
      <c r="G26" s="113" t="str">
        <f>IF(OR(D26=0,D26=""),"",ROUND((F26)/D26*100,2))</f>
        <v/>
      </c>
      <c r="H26" s="29"/>
    </row>
    <row r="27" ht="15.9" customHeight="1" spans="1:8">
      <c r="A27" s="31" t="s">
        <v>1173</v>
      </c>
      <c r="B27" s="32"/>
      <c r="C27" s="46"/>
      <c r="D27" s="27"/>
      <c r="E27" s="27"/>
      <c r="F27" s="27">
        <f>E27-D27</f>
        <v>0</v>
      </c>
      <c r="G27" s="113" t="str">
        <f>IF(OR(D27=0,D27=""),"",ROUND((F27)/D27*100,2))</f>
        <v/>
      </c>
      <c r="H27" s="29"/>
    </row>
    <row r="28" ht="15.9" customHeight="1" spans="1:8">
      <c r="A28" s="31" t="s">
        <v>534</v>
      </c>
      <c r="B28" s="32"/>
      <c r="C28" s="46"/>
      <c r="D28" s="27">
        <f>D26-D27</f>
        <v>0</v>
      </c>
      <c r="E28" s="27">
        <f>E26-E27</f>
        <v>0</v>
      </c>
      <c r="F28" s="27">
        <f>F26-F27</f>
        <v>0</v>
      </c>
      <c r="G28" s="113" t="str">
        <f>IF(OR(D28=0,D28=""),"",ROUND((F28)/D28*100,2))</f>
        <v/>
      </c>
      <c r="H28" s="29"/>
    </row>
    <row r="29" s="13" customFormat="1" ht="15.9" customHeight="1" spans="1:8">
      <c r="A29" s="34" t="str">
        <f>CONCATENATE("被评估单位填表人：",基本情况!$D$9)</f>
        <v>被评估单位填表人：</v>
      </c>
      <c r="B29" s="35"/>
      <c r="C29" s="35"/>
      <c r="D29" s="35"/>
      <c r="F29" s="97" t="str">
        <f>CONCATENATE("资产评估专业人员：",基本情况!$B$9)</f>
        <v>资产评估专业人员：</v>
      </c>
      <c r="G29" s="48"/>
      <c r="H29" s="48"/>
    </row>
    <row r="30" s="13" customFormat="1" ht="15.9" customHeight="1" spans="1:1">
      <c r="A30" s="37" t="str">
        <f>基本情况!$A$7&amp;基本情况!$B$7</f>
        <v>填表日期：2024年9月13日</v>
      </c>
    </row>
  </sheetData>
  <mergeCells count="5">
    <mergeCell ref="A1:H1"/>
    <mergeCell ref="A2:H2"/>
    <mergeCell ref="A26:B26"/>
    <mergeCell ref="A27:B27"/>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21" style="14" customWidth="1"/>
    <col min="3" max="3" width="9.16666666666667" style="14" customWidth="1"/>
    <col min="4" max="4" width="12.5833333333333" style="14" customWidth="1"/>
    <col min="5" max="5" width="7.58333333333333" style="14" customWidth="1"/>
    <col min="6" max="6" width="12.5833333333333" style="14" customWidth="1"/>
    <col min="7" max="7" width="7.58333333333333" style="14" customWidth="1"/>
    <col min="8" max="8" width="12.5833333333333" style="14" customWidth="1"/>
    <col min="9" max="9" width="10.5833333333333" style="14" customWidth="1"/>
    <col min="10" max="10" width="8.08333333333333" style="14" customWidth="1"/>
    <col min="11" max="11" width="10" style="14" customWidth="1"/>
    <col min="12" max="16384" width="9" style="14"/>
  </cols>
  <sheetData>
    <row r="1" s="11" customFormat="1" ht="30" customHeight="1" spans="1:11">
      <c r="A1" s="15" t="s">
        <v>1174</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40"/>
      <c r="H2" s="40"/>
      <c r="I2" s="40"/>
      <c r="J2" s="40"/>
      <c r="K2" s="40"/>
    </row>
    <row r="3" customHeight="1" spans="1:11">
      <c r="A3" s="16"/>
      <c r="B3" s="16"/>
      <c r="C3" s="16"/>
      <c r="D3" s="16"/>
      <c r="E3" s="16"/>
      <c r="F3" s="16"/>
      <c r="G3" s="40"/>
      <c r="H3" s="40"/>
      <c r="I3" s="40"/>
      <c r="J3" s="40"/>
      <c r="K3" s="41" t="s">
        <v>1175</v>
      </c>
    </row>
    <row r="4" customHeight="1" spans="1:11">
      <c r="A4" s="94" t="str">
        <f>基本情况!A6&amp;基本情况!B6</f>
        <v>被评估单位：海南省农垦五指山茶业集团股份有限公司定安农产品加工厂</v>
      </c>
      <c r="K4" s="42" t="s">
        <v>377</v>
      </c>
    </row>
    <row r="5" s="120" customFormat="1" ht="25" customHeight="1" spans="1:11">
      <c r="A5" s="101" t="s">
        <v>378</v>
      </c>
      <c r="B5" s="101" t="s">
        <v>1176</v>
      </c>
      <c r="C5" s="101" t="s">
        <v>1119</v>
      </c>
      <c r="D5" s="101" t="s">
        <v>1177</v>
      </c>
      <c r="E5" s="67" t="s">
        <v>1178</v>
      </c>
      <c r="F5" s="43" t="s">
        <v>380</v>
      </c>
      <c r="G5" s="67" t="s">
        <v>1179</v>
      </c>
      <c r="H5" s="101" t="s">
        <v>381</v>
      </c>
      <c r="I5" s="101" t="s">
        <v>382</v>
      </c>
      <c r="J5" s="101" t="s">
        <v>383</v>
      </c>
      <c r="K5" s="101" t="s">
        <v>464</v>
      </c>
    </row>
    <row r="6" ht="15.9" customHeight="1" spans="1:11">
      <c r="A6" s="44">
        <v>1</v>
      </c>
      <c r="B6" s="45"/>
      <c r="C6" s="46"/>
      <c r="D6" s="27"/>
      <c r="E6" s="102"/>
      <c r="F6" s="27"/>
      <c r="G6" s="102"/>
      <c r="H6" s="27"/>
      <c r="I6" s="27">
        <f>H6-F6</f>
        <v>0</v>
      </c>
      <c r="J6" s="113" t="str">
        <f>IF(OR(F6=0,F6=""),"",ROUND((I6)/F6*100,2))</f>
        <v/>
      </c>
      <c r="K6" s="29"/>
    </row>
    <row r="7" ht="15.9" customHeight="1" spans="1:11">
      <c r="A7" s="44"/>
      <c r="B7" s="45"/>
      <c r="C7" s="46"/>
      <c r="D7" s="27"/>
      <c r="E7" s="102"/>
      <c r="F7" s="27"/>
      <c r="G7" s="102"/>
      <c r="H7" s="27"/>
      <c r="I7" s="27">
        <f t="shared" ref="I7:I27" si="0">H7-F7</f>
        <v>0</v>
      </c>
      <c r="J7" s="113" t="str">
        <f t="shared" ref="J7:J28" si="1">IF(OR(F7=0,F7=""),"",ROUND((I7)/F7*100,2))</f>
        <v/>
      </c>
      <c r="K7" s="29"/>
    </row>
    <row r="8" ht="15.9" customHeight="1" spans="1:11">
      <c r="A8" s="44"/>
      <c r="B8" s="45"/>
      <c r="C8" s="46"/>
      <c r="D8" s="27"/>
      <c r="E8" s="102"/>
      <c r="F8" s="27"/>
      <c r="G8" s="102"/>
      <c r="H8" s="27"/>
      <c r="I8" s="27">
        <f t="shared" si="0"/>
        <v>0</v>
      </c>
      <c r="J8" s="113" t="str">
        <f t="shared" si="1"/>
        <v/>
      </c>
      <c r="K8" s="29"/>
    </row>
    <row r="9" ht="15.9" customHeight="1" spans="1:11">
      <c r="A9" s="44"/>
      <c r="B9" s="45"/>
      <c r="C9" s="46"/>
      <c r="D9" s="27"/>
      <c r="E9" s="102"/>
      <c r="F9" s="27"/>
      <c r="G9" s="102"/>
      <c r="H9" s="27"/>
      <c r="I9" s="27">
        <f t="shared" si="0"/>
        <v>0</v>
      </c>
      <c r="J9" s="113" t="str">
        <f t="shared" si="1"/>
        <v/>
      </c>
      <c r="K9" s="29"/>
    </row>
    <row r="10" ht="15.9" customHeight="1" spans="1:11">
      <c r="A10" s="44"/>
      <c r="B10" s="45"/>
      <c r="C10" s="46"/>
      <c r="D10" s="27"/>
      <c r="E10" s="102"/>
      <c r="F10" s="27"/>
      <c r="G10" s="102"/>
      <c r="H10" s="27"/>
      <c r="I10" s="27">
        <f t="shared" si="0"/>
        <v>0</v>
      </c>
      <c r="J10" s="113" t="str">
        <f t="shared" si="1"/>
        <v/>
      </c>
      <c r="K10" s="29"/>
    </row>
    <row r="11" ht="15.9" customHeight="1" spans="1:11">
      <c r="A11" s="44"/>
      <c r="B11" s="45"/>
      <c r="C11" s="46"/>
      <c r="D11" s="27"/>
      <c r="E11" s="102"/>
      <c r="F11" s="27"/>
      <c r="G11" s="102"/>
      <c r="H11" s="27"/>
      <c r="I11" s="27">
        <f t="shared" si="0"/>
        <v>0</v>
      </c>
      <c r="J11" s="113" t="str">
        <f t="shared" si="1"/>
        <v/>
      </c>
      <c r="K11" s="29"/>
    </row>
    <row r="12" ht="15.9" customHeight="1" spans="1:11">
      <c r="A12" s="44"/>
      <c r="B12" s="45"/>
      <c r="C12" s="46"/>
      <c r="D12" s="27"/>
      <c r="E12" s="102"/>
      <c r="F12" s="27"/>
      <c r="G12" s="102"/>
      <c r="H12" s="27"/>
      <c r="I12" s="27">
        <f t="shared" si="0"/>
        <v>0</v>
      </c>
      <c r="J12" s="113" t="str">
        <f t="shared" si="1"/>
        <v/>
      </c>
      <c r="K12" s="29"/>
    </row>
    <row r="13" ht="15.9" customHeight="1" spans="1:11">
      <c r="A13" s="44"/>
      <c r="B13" s="45"/>
      <c r="C13" s="46"/>
      <c r="D13" s="27"/>
      <c r="E13" s="102"/>
      <c r="F13" s="27"/>
      <c r="G13" s="102"/>
      <c r="H13" s="27"/>
      <c r="I13" s="27">
        <f t="shared" si="0"/>
        <v>0</v>
      </c>
      <c r="J13" s="113" t="str">
        <f t="shared" si="1"/>
        <v/>
      </c>
      <c r="K13" s="29"/>
    </row>
    <row r="14" ht="15.9" customHeight="1" spans="1:11">
      <c r="A14" s="44"/>
      <c r="B14" s="45"/>
      <c r="C14" s="46"/>
      <c r="D14" s="27"/>
      <c r="E14" s="102"/>
      <c r="F14" s="27"/>
      <c r="G14" s="102"/>
      <c r="H14" s="27"/>
      <c r="I14" s="27">
        <f t="shared" si="0"/>
        <v>0</v>
      </c>
      <c r="J14" s="113" t="str">
        <f t="shared" si="1"/>
        <v/>
      </c>
      <c r="K14" s="29"/>
    </row>
    <row r="15" ht="15.9" customHeight="1" spans="1:11">
      <c r="A15" s="44"/>
      <c r="B15" s="45"/>
      <c r="C15" s="46"/>
      <c r="D15" s="27"/>
      <c r="E15" s="102"/>
      <c r="F15" s="27"/>
      <c r="G15" s="102"/>
      <c r="H15" s="27"/>
      <c r="I15" s="27">
        <f t="shared" si="0"/>
        <v>0</v>
      </c>
      <c r="J15" s="113" t="str">
        <f t="shared" si="1"/>
        <v/>
      </c>
      <c r="K15" s="29"/>
    </row>
    <row r="16" ht="15.9" customHeight="1" spans="1:11">
      <c r="A16" s="44"/>
      <c r="B16" s="45"/>
      <c r="C16" s="46"/>
      <c r="D16" s="27"/>
      <c r="E16" s="102"/>
      <c r="F16" s="27"/>
      <c r="G16" s="102"/>
      <c r="H16" s="27"/>
      <c r="I16" s="27">
        <f t="shared" si="0"/>
        <v>0</v>
      </c>
      <c r="J16" s="113" t="str">
        <f t="shared" si="1"/>
        <v/>
      </c>
      <c r="K16" s="29"/>
    </row>
    <row r="17" ht="15.9" customHeight="1" spans="1:11">
      <c r="A17" s="44"/>
      <c r="B17" s="45"/>
      <c r="C17" s="46"/>
      <c r="D17" s="27"/>
      <c r="E17" s="102"/>
      <c r="F17" s="27"/>
      <c r="G17" s="102"/>
      <c r="H17" s="27"/>
      <c r="I17" s="27">
        <f t="shared" si="0"/>
        <v>0</v>
      </c>
      <c r="J17" s="113" t="str">
        <f t="shared" si="1"/>
        <v/>
      </c>
      <c r="K17" s="29"/>
    </row>
    <row r="18" ht="15.9" customHeight="1" spans="1:11">
      <c r="A18" s="44"/>
      <c r="B18" s="45"/>
      <c r="C18" s="46"/>
      <c r="D18" s="27"/>
      <c r="E18" s="102"/>
      <c r="F18" s="27"/>
      <c r="G18" s="102"/>
      <c r="H18" s="27"/>
      <c r="I18" s="27">
        <f t="shared" si="0"/>
        <v>0</v>
      </c>
      <c r="J18" s="113" t="str">
        <f t="shared" si="1"/>
        <v/>
      </c>
      <c r="K18" s="29"/>
    </row>
    <row r="19" ht="15.9" customHeight="1" spans="1:11">
      <c r="A19" s="44"/>
      <c r="B19" s="45"/>
      <c r="C19" s="46"/>
      <c r="D19" s="27"/>
      <c r="E19" s="102"/>
      <c r="F19" s="27"/>
      <c r="G19" s="102"/>
      <c r="H19" s="27"/>
      <c r="I19" s="27">
        <f t="shared" si="0"/>
        <v>0</v>
      </c>
      <c r="J19" s="113" t="str">
        <f t="shared" si="1"/>
        <v/>
      </c>
      <c r="K19" s="29"/>
    </row>
    <row r="20" ht="15.9" customHeight="1" spans="1:11">
      <c r="A20" s="44"/>
      <c r="B20" s="45"/>
      <c r="C20" s="46"/>
      <c r="D20" s="27"/>
      <c r="E20" s="102"/>
      <c r="F20" s="27"/>
      <c r="G20" s="102"/>
      <c r="H20" s="27"/>
      <c r="I20" s="27">
        <f t="shared" si="0"/>
        <v>0</v>
      </c>
      <c r="J20" s="113" t="str">
        <f t="shared" si="1"/>
        <v/>
      </c>
      <c r="K20" s="29"/>
    </row>
    <row r="21" ht="15.9" customHeight="1" spans="1:11">
      <c r="A21" s="44"/>
      <c r="B21" s="45"/>
      <c r="C21" s="46"/>
      <c r="D21" s="27"/>
      <c r="E21" s="102"/>
      <c r="F21" s="27"/>
      <c r="G21" s="102"/>
      <c r="H21" s="27"/>
      <c r="I21" s="27">
        <f t="shared" si="0"/>
        <v>0</v>
      </c>
      <c r="J21" s="113" t="str">
        <f t="shared" si="1"/>
        <v/>
      </c>
      <c r="K21" s="29"/>
    </row>
    <row r="22" ht="15.9" customHeight="1" spans="1:11">
      <c r="A22" s="44"/>
      <c r="B22" s="45"/>
      <c r="C22" s="46"/>
      <c r="D22" s="27"/>
      <c r="E22" s="102"/>
      <c r="F22" s="27"/>
      <c r="G22" s="102"/>
      <c r="H22" s="27"/>
      <c r="I22" s="27">
        <f t="shared" si="0"/>
        <v>0</v>
      </c>
      <c r="J22" s="113" t="str">
        <f t="shared" si="1"/>
        <v/>
      </c>
      <c r="K22" s="29"/>
    </row>
    <row r="23" ht="15.9" customHeight="1" spans="1:11">
      <c r="A23" s="44"/>
      <c r="B23" s="45"/>
      <c r="C23" s="46"/>
      <c r="D23" s="27"/>
      <c r="E23" s="102"/>
      <c r="F23" s="27"/>
      <c r="G23" s="102"/>
      <c r="H23" s="27"/>
      <c r="I23" s="27">
        <f t="shared" si="0"/>
        <v>0</v>
      </c>
      <c r="J23" s="113" t="str">
        <f t="shared" si="1"/>
        <v/>
      </c>
      <c r="K23" s="29"/>
    </row>
    <row r="24" ht="15.9" customHeight="1" spans="1:11">
      <c r="A24" s="44"/>
      <c r="B24" s="45"/>
      <c r="C24" s="46"/>
      <c r="D24" s="27"/>
      <c r="E24" s="102"/>
      <c r="F24" s="27"/>
      <c r="G24" s="102"/>
      <c r="H24" s="27"/>
      <c r="I24" s="27">
        <f t="shared" si="0"/>
        <v>0</v>
      </c>
      <c r="J24" s="113" t="str">
        <f t="shared" si="1"/>
        <v/>
      </c>
      <c r="K24" s="29"/>
    </row>
    <row r="25" ht="15.9" customHeight="1" spans="1:11">
      <c r="A25" s="44"/>
      <c r="B25" s="45"/>
      <c r="C25" s="46"/>
      <c r="D25" s="27"/>
      <c r="E25" s="102"/>
      <c r="F25" s="27"/>
      <c r="G25" s="102"/>
      <c r="H25" s="27"/>
      <c r="I25" s="27">
        <f t="shared" si="0"/>
        <v>0</v>
      </c>
      <c r="J25" s="113" t="str">
        <f t="shared" si="1"/>
        <v/>
      </c>
      <c r="K25" s="29"/>
    </row>
    <row r="26" ht="15.9" customHeight="1" spans="1:11">
      <c r="A26" s="44"/>
      <c r="B26" s="45"/>
      <c r="C26" s="46"/>
      <c r="D26" s="27"/>
      <c r="E26" s="102"/>
      <c r="F26" s="27"/>
      <c r="G26" s="102"/>
      <c r="H26" s="27"/>
      <c r="I26" s="27">
        <f t="shared" si="0"/>
        <v>0</v>
      </c>
      <c r="J26" s="113" t="str">
        <f t="shared" si="1"/>
        <v/>
      </c>
      <c r="K26" s="29"/>
    </row>
    <row r="27" ht="15.9" customHeight="1" spans="1:11">
      <c r="A27" s="44"/>
      <c r="B27" s="45"/>
      <c r="C27" s="46"/>
      <c r="D27" s="27"/>
      <c r="E27" s="102"/>
      <c r="F27" s="27"/>
      <c r="G27" s="102"/>
      <c r="H27" s="27"/>
      <c r="I27" s="27">
        <f t="shared" si="0"/>
        <v>0</v>
      </c>
      <c r="J27" s="113" t="str">
        <f t="shared" si="1"/>
        <v/>
      </c>
      <c r="K27" s="29"/>
    </row>
    <row r="28" ht="15.9" customHeight="1" spans="1:11">
      <c r="A28" s="31" t="s">
        <v>471</v>
      </c>
      <c r="B28" s="32"/>
      <c r="C28" s="46"/>
      <c r="D28" s="27">
        <f>SUM(D6:D27)</f>
        <v>0</v>
      </c>
      <c r="E28" s="121"/>
      <c r="F28" s="27">
        <f>SUM(F6:F27)</f>
        <v>0</v>
      </c>
      <c r="G28" s="121"/>
      <c r="H28" s="27">
        <f>SUM(H6:H27)</f>
        <v>0</v>
      </c>
      <c r="I28" s="27">
        <f>SUM(I6:I27)</f>
        <v>0</v>
      </c>
      <c r="J28" s="113" t="str">
        <f t="shared" si="1"/>
        <v/>
      </c>
      <c r="K28" s="29"/>
    </row>
    <row r="29" s="13" customFormat="1" ht="15.9" customHeight="1" spans="1:10">
      <c r="A29" s="34" t="str">
        <f>CONCATENATE("被评估单位填表人：",基本情况!$D$9)</f>
        <v>被评估单位填表人：</v>
      </c>
      <c r="B29" s="35"/>
      <c r="C29" s="35"/>
      <c r="D29" s="35"/>
      <c r="F29" s="65"/>
      <c r="G29" s="66" t="str">
        <f>CONCATENATE("资产评估专业人员：",基本情况!$B$9)</f>
        <v>资产评估专业人员：</v>
      </c>
      <c r="H29" s="48"/>
      <c r="I29" s="48"/>
      <c r="J29" s="48"/>
    </row>
    <row r="30" s="13" customFormat="1" ht="15.9" customHeight="1" spans="1:1">
      <c r="A30" s="37" t="str">
        <f>基本情况!$A$7&amp;基本情况!$B$7</f>
        <v>填表日期：2024年9月13日</v>
      </c>
    </row>
  </sheetData>
  <mergeCells count="3">
    <mergeCell ref="A1:K1"/>
    <mergeCell ref="A2:K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6" workbookViewId="0">
      <selection activeCell="A1" sqref="A1:P1"/>
    </sheetView>
  </sheetViews>
  <sheetFormatPr defaultColWidth="9" defaultRowHeight="15.75" customHeight="1" outlineLevelCol="7"/>
  <cols>
    <col min="1" max="1" width="5.66666666666667" style="14" customWidth="1"/>
    <col min="2" max="2" width="30.6666666666667" style="14" customWidth="1"/>
    <col min="3" max="3" width="9.16666666666667" style="14" customWidth="1"/>
    <col min="4" max="6" width="15.6666666666667" style="14" customWidth="1"/>
    <col min="7" max="7" width="8.58333333333333" style="14" customWidth="1"/>
    <col min="8" max="8" width="18.5833333333333" style="14" customWidth="1"/>
    <col min="9" max="253" width="9" style="14" customWidth="1"/>
    <col min="254" max="16384" width="9" style="14"/>
  </cols>
  <sheetData>
    <row r="1" s="11" customFormat="1" ht="30" customHeight="1" spans="1:8">
      <c r="A1" s="15" t="s">
        <v>1180</v>
      </c>
      <c r="B1" s="49"/>
      <c r="C1" s="49"/>
      <c r="D1" s="49"/>
      <c r="E1" s="49"/>
      <c r="F1" s="49"/>
      <c r="G1" s="49"/>
      <c r="H1" s="49"/>
    </row>
    <row r="2" s="11" customFormat="1" ht="14.5" customHeight="1" spans="1:8">
      <c r="A2" s="120" t="str">
        <f>基本情况!A4&amp;基本情况!B4</f>
        <v>评估基准日：2024年9月13日</v>
      </c>
      <c r="B2" s="120"/>
      <c r="C2" s="120"/>
      <c r="D2" s="120"/>
      <c r="E2" s="120"/>
      <c r="F2" s="120"/>
      <c r="G2" s="120"/>
      <c r="H2" s="120"/>
    </row>
    <row r="3" customHeight="1" spans="1:8">
      <c r="A3" s="16"/>
      <c r="B3" s="16"/>
      <c r="C3" s="16"/>
      <c r="D3" s="16"/>
      <c r="E3" s="16"/>
      <c r="F3" s="16"/>
      <c r="G3" s="16"/>
      <c r="H3" s="17" t="s">
        <v>1181</v>
      </c>
    </row>
    <row r="4" customHeight="1" spans="1:8">
      <c r="A4" s="94" t="str">
        <f>基本情况!A6&amp;基本情况!B6</f>
        <v>被评估单位：海南省农垦五指山茶业集团股份有限公司定安农产品加工厂</v>
      </c>
      <c r="H4" s="42" t="s">
        <v>377</v>
      </c>
    </row>
    <row r="5" s="21" customFormat="1" ht="25" customHeight="1" spans="1:8">
      <c r="A5" s="28" t="s">
        <v>378</v>
      </c>
      <c r="B5" s="28" t="s">
        <v>1167</v>
      </c>
      <c r="C5" s="28" t="s">
        <v>539</v>
      </c>
      <c r="D5" s="43" t="s">
        <v>380</v>
      </c>
      <c r="E5" s="28" t="s">
        <v>381</v>
      </c>
      <c r="F5" s="101" t="s">
        <v>382</v>
      </c>
      <c r="G5" s="101" t="s">
        <v>383</v>
      </c>
      <c r="H5" s="28" t="s">
        <v>464</v>
      </c>
    </row>
    <row r="6" ht="15.9" customHeight="1" spans="1:8">
      <c r="A6" s="44">
        <v>1</v>
      </c>
      <c r="B6" s="45"/>
      <c r="C6" s="46"/>
      <c r="D6" s="51"/>
      <c r="E6" s="51"/>
      <c r="F6" s="27">
        <f>E6-C6</f>
        <v>0</v>
      </c>
      <c r="G6" s="113" t="str">
        <f>IF(OR(D6=0,D6=""),"",ROUND((F6)/D6*100,2))</f>
        <v/>
      </c>
      <c r="H6" s="29"/>
    </row>
    <row r="7" ht="15.9" customHeight="1" spans="1:8">
      <c r="A7" s="44"/>
      <c r="B7" s="45"/>
      <c r="C7" s="46"/>
      <c r="D7" s="51"/>
      <c r="E7" s="51"/>
      <c r="F7" s="27">
        <f t="shared" ref="F7:F27" si="0">E7-C7</f>
        <v>0</v>
      </c>
      <c r="G7" s="113" t="str">
        <f t="shared" ref="G7:G28" si="1">IF(OR(D7=0,D7=""),"",ROUND((F7)/D7*100,2))</f>
        <v/>
      </c>
      <c r="H7" s="29"/>
    </row>
    <row r="8" ht="15.9" customHeight="1" spans="1:8">
      <c r="A8" s="44"/>
      <c r="B8" s="45"/>
      <c r="C8" s="46"/>
      <c r="D8" s="51"/>
      <c r="E8" s="51"/>
      <c r="F8" s="27">
        <f t="shared" si="0"/>
        <v>0</v>
      </c>
      <c r="G8" s="113" t="str">
        <f t="shared" si="1"/>
        <v/>
      </c>
      <c r="H8" s="29"/>
    </row>
    <row r="9" ht="15.9" customHeight="1" spans="1:8">
      <c r="A9" s="44"/>
      <c r="B9" s="45"/>
      <c r="C9" s="46"/>
      <c r="D9" s="51"/>
      <c r="E9" s="51"/>
      <c r="F9" s="27">
        <f t="shared" si="0"/>
        <v>0</v>
      </c>
      <c r="G9" s="113" t="str">
        <f t="shared" si="1"/>
        <v/>
      </c>
      <c r="H9" s="29"/>
    </row>
    <row r="10" ht="15.9" customHeight="1" spans="1:8">
      <c r="A10" s="44"/>
      <c r="B10" s="45"/>
      <c r="C10" s="46"/>
      <c r="D10" s="51"/>
      <c r="E10" s="51"/>
      <c r="F10" s="27">
        <f t="shared" si="0"/>
        <v>0</v>
      </c>
      <c r="G10" s="113" t="str">
        <f t="shared" si="1"/>
        <v/>
      </c>
      <c r="H10" s="29"/>
    </row>
    <row r="11" ht="15.9" customHeight="1" spans="1:8">
      <c r="A11" s="44"/>
      <c r="B11" s="45"/>
      <c r="C11" s="46"/>
      <c r="D11" s="51"/>
      <c r="E11" s="51"/>
      <c r="F11" s="27">
        <f t="shared" si="0"/>
        <v>0</v>
      </c>
      <c r="G11" s="113" t="str">
        <f t="shared" si="1"/>
        <v/>
      </c>
      <c r="H11" s="29"/>
    </row>
    <row r="12" ht="15.9" customHeight="1" spans="1:8">
      <c r="A12" s="44"/>
      <c r="B12" s="45"/>
      <c r="C12" s="46"/>
      <c r="D12" s="51"/>
      <c r="E12" s="51"/>
      <c r="F12" s="27">
        <f t="shared" si="0"/>
        <v>0</v>
      </c>
      <c r="G12" s="113" t="str">
        <f t="shared" si="1"/>
        <v/>
      </c>
      <c r="H12" s="29"/>
    </row>
    <row r="13" ht="15.9" customHeight="1" spans="1:8">
      <c r="A13" s="44"/>
      <c r="B13" s="45"/>
      <c r="C13" s="46"/>
      <c r="D13" s="51"/>
      <c r="E13" s="51"/>
      <c r="F13" s="27">
        <f t="shared" si="0"/>
        <v>0</v>
      </c>
      <c r="G13" s="113" t="str">
        <f t="shared" si="1"/>
        <v/>
      </c>
      <c r="H13" s="29"/>
    </row>
    <row r="14" ht="15.9" customHeight="1" spans="1:8">
      <c r="A14" s="44"/>
      <c r="B14" s="45"/>
      <c r="C14" s="46"/>
      <c r="D14" s="51"/>
      <c r="E14" s="51"/>
      <c r="F14" s="27">
        <f t="shared" si="0"/>
        <v>0</v>
      </c>
      <c r="G14" s="113" t="str">
        <f t="shared" si="1"/>
        <v/>
      </c>
      <c r="H14" s="29"/>
    </row>
    <row r="15" ht="15.9" customHeight="1" spans="1:8">
      <c r="A15" s="44"/>
      <c r="B15" s="45"/>
      <c r="C15" s="46"/>
      <c r="D15" s="51"/>
      <c r="E15" s="51"/>
      <c r="F15" s="27">
        <f t="shared" si="0"/>
        <v>0</v>
      </c>
      <c r="G15" s="113" t="str">
        <f t="shared" si="1"/>
        <v/>
      </c>
      <c r="H15" s="29"/>
    </row>
    <row r="16" ht="15.9" customHeight="1" spans="1:8">
      <c r="A16" s="44"/>
      <c r="B16" s="45"/>
      <c r="C16" s="46"/>
      <c r="D16" s="51"/>
      <c r="E16" s="51"/>
      <c r="F16" s="27">
        <f t="shared" si="0"/>
        <v>0</v>
      </c>
      <c r="G16" s="113" t="str">
        <f t="shared" si="1"/>
        <v/>
      </c>
      <c r="H16" s="29"/>
    </row>
    <row r="17" ht="15.9" customHeight="1" spans="1:8">
      <c r="A17" s="44"/>
      <c r="B17" s="45"/>
      <c r="C17" s="46"/>
      <c r="D17" s="51"/>
      <c r="E17" s="51"/>
      <c r="F17" s="27">
        <f t="shared" si="0"/>
        <v>0</v>
      </c>
      <c r="G17" s="113" t="str">
        <f t="shared" si="1"/>
        <v/>
      </c>
      <c r="H17" s="29"/>
    </row>
    <row r="18" ht="15.9" customHeight="1" spans="1:8">
      <c r="A18" s="44"/>
      <c r="B18" s="45"/>
      <c r="C18" s="46"/>
      <c r="D18" s="51"/>
      <c r="E18" s="51"/>
      <c r="F18" s="27">
        <f t="shared" si="0"/>
        <v>0</v>
      </c>
      <c r="G18" s="113" t="str">
        <f t="shared" si="1"/>
        <v/>
      </c>
      <c r="H18" s="29"/>
    </row>
    <row r="19" ht="15.9" customHeight="1" spans="1:8">
      <c r="A19" s="44"/>
      <c r="B19" s="45"/>
      <c r="C19" s="46"/>
      <c r="D19" s="51"/>
      <c r="E19" s="51"/>
      <c r="F19" s="27">
        <f t="shared" si="0"/>
        <v>0</v>
      </c>
      <c r="G19" s="113" t="str">
        <f t="shared" si="1"/>
        <v/>
      </c>
      <c r="H19" s="29"/>
    </row>
    <row r="20" ht="15.9" customHeight="1" spans="1:8">
      <c r="A20" s="44"/>
      <c r="B20" s="45"/>
      <c r="C20" s="46"/>
      <c r="D20" s="51"/>
      <c r="E20" s="51"/>
      <c r="F20" s="27">
        <f t="shared" si="0"/>
        <v>0</v>
      </c>
      <c r="G20" s="113" t="str">
        <f t="shared" si="1"/>
        <v/>
      </c>
      <c r="H20" s="29"/>
    </row>
    <row r="21" ht="15.9" customHeight="1" spans="1:8">
      <c r="A21" s="44"/>
      <c r="B21" s="45"/>
      <c r="C21" s="46"/>
      <c r="D21" s="51"/>
      <c r="E21" s="51"/>
      <c r="F21" s="27">
        <f t="shared" si="0"/>
        <v>0</v>
      </c>
      <c r="G21" s="113" t="str">
        <f t="shared" si="1"/>
        <v/>
      </c>
      <c r="H21" s="29"/>
    </row>
    <row r="22" ht="15.9" customHeight="1" spans="1:8">
      <c r="A22" s="44"/>
      <c r="B22" s="45"/>
      <c r="C22" s="46"/>
      <c r="D22" s="51"/>
      <c r="E22" s="51"/>
      <c r="F22" s="27">
        <f t="shared" si="0"/>
        <v>0</v>
      </c>
      <c r="G22" s="113" t="str">
        <f t="shared" si="1"/>
        <v/>
      </c>
      <c r="H22" s="29"/>
    </row>
    <row r="23" ht="15.9" customHeight="1" spans="1:8">
      <c r="A23" s="44"/>
      <c r="B23" s="45"/>
      <c r="C23" s="46"/>
      <c r="D23" s="51"/>
      <c r="E23" s="51"/>
      <c r="F23" s="27">
        <f t="shared" si="0"/>
        <v>0</v>
      </c>
      <c r="G23" s="113" t="str">
        <f t="shared" si="1"/>
        <v/>
      </c>
      <c r="H23" s="29"/>
    </row>
    <row r="24" ht="15.9" customHeight="1" spans="1:8">
      <c r="A24" s="44"/>
      <c r="B24" s="45"/>
      <c r="C24" s="46"/>
      <c r="D24" s="51"/>
      <c r="E24" s="51"/>
      <c r="F24" s="27">
        <f t="shared" si="0"/>
        <v>0</v>
      </c>
      <c r="G24" s="113" t="str">
        <f t="shared" si="1"/>
        <v/>
      </c>
      <c r="H24" s="29"/>
    </row>
    <row r="25" ht="15.9" customHeight="1" spans="1:8">
      <c r="A25" s="44"/>
      <c r="B25" s="45"/>
      <c r="C25" s="46"/>
      <c r="D25" s="51"/>
      <c r="E25" s="51"/>
      <c r="F25" s="27">
        <f t="shared" si="0"/>
        <v>0</v>
      </c>
      <c r="G25" s="113" t="str">
        <f t="shared" si="1"/>
        <v/>
      </c>
      <c r="H25" s="29"/>
    </row>
    <row r="26" ht="15.9" customHeight="1" spans="1:8">
      <c r="A26" s="44"/>
      <c r="B26" s="45"/>
      <c r="C26" s="46"/>
      <c r="D26" s="51"/>
      <c r="E26" s="51"/>
      <c r="F26" s="27">
        <f t="shared" si="0"/>
        <v>0</v>
      </c>
      <c r="G26" s="113" t="str">
        <f t="shared" si="1"/>
        <v/>
      </c>
      <c r="H26" s="29"/>
    </row>
    <row r="27" ht="15.9" customHeight="1" spans="1:8">
      <c r="A27" s="44"/>
      <c r="B27" s="45"/>
      <c r="C27" s="46"/>
      <c r="D27" s="51"/>
      <c r="E27" s="51"/>
      <c r="F27" s="27">
        <f t="shared" si="0"/>
        <v>0</v>
      </c>
      <c r="G27" s="113" t="str">
        <f t="shared" si="1"/>
        <v/>
      </c>
      <c r="H27" s="29"/>
    </row>
    <row r="28" ht="15.9" customHeight="1" spans="1:8">
      <c r="A28" s="31" t="s">
        <v>471</v>
      </c>
      <c r="B28" s="32"/>
      <c r="C28" s="46"/>
      <c r="D28" s="51">
        <f>SUM(D6:D27)</f>
        <v>0</v>
      </c>
      <c r="E28" s="51">
        <f>SUM(E6:E27)</f>
        <v>0</v>
      </c>
      <c r="F28" s="51">
        <f>SUM(F6:F27)</f>
        <v>0</v>
      </c>
      <c r="G28" s="113" t="str">
        <f t="shared" si="1"/>
        <v/>
      </c>
      <c r="H28" s="29"/>
    </row>
    <row r="29" s="13" customFormat="1" ht="15.9" customHeight="1" spans="1:8">
      <c r="A29" s="34" t="str">
        <f>CONCATENATE("被评估单位填表人：",基本情况!$D$9)</f>
        <v>被评估单位填表人：</v>
      </c>
      <c r="B29" s="35"/>
      <c r="C29" s="35"/>
      <c r="D29" s="35"/>
      <c r="E29" s="13" t="str">
        <f>CONCATENATE("资产评估专业人员：",基本情况!$B$9)</f>
        <v>资产评估专业人员：</v>
      </c>
      <c r="H29" s="65"/>
    </row>
    <row r="30" s="13" customFormat="1" ht="15.9" customHeight="1" spans="1:1">
      <c r="A30" s="37" t="str">
        <f>基本情况!$A$7&amp;基本情况!$B$7</f>
        <v>填表日期：2024年9月13日</v>
      </c>
    </row>
  </sheetData>
  <mergeCells count="3">
    <mergeCell ref="A1:H1"/>
    <mergeCell ref="A2:H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6" workbookViewId="0">
      <selection activeCell="A1" sqref="A1:P1"/>
    </sheetView>
  </sheetViews>
  <sheetFormatPr defaultColWidth="9" defaultRowHeight="15.75" customHeight="1" outlineLevelCol="7"/>
  <cols>
    <col min="1" max="1" width="5.66666666666667" style="14" customWidth="1"/>
    <col min="2" max="2" width="30.6666666666667" style="14" customWidth="1"/>
    <col min="3" max="3" width="9.16666666666667" style="14" customWidth="1"/>
    <col min="4" max="6" width="15.6666666666667" style="14" customWidth="1"/>
    <col min="7" max="7" width="8.58333333333333" style="14" customWidth="1"/>
    <col min="8" max="8" width="18.5833333333333" style="14" customWidth="1"/>
    <col min="9" max="250" width="9" style="14" customWidth="1"/>
    <col min="251" max="16384" width="9" style="14"/>
  </cols>
  <sheetData>
    <row r="1" s="11" customFormat="1" ht="30" customHeight="1" spans="1:8">
      <c r="A1" s="15" t="s">
        <v>1182</v>
      </c>
      <c r="B1" s="15"/>
      <c r="C1" s="15"/>
      <c r="D1" s="15"/>
      <c r="E1" s="15"/>
      <c r="F1" s="15"/>
      <c r="G1" s="15"/>
      <c r="H1" s="15"/>
    </row>
    <row r="2" ht="14.5" customHeight="1" spans="1:8">
      <c r="A2" s="16" t="str">
        <f>基本情况!A4&amp;基本情况!B4</f>
        <v>评估基准日：2024年9月13日</v>
      </c>
      <c r="B2" s="16"/>
      <c r="C2" s="16"/>
      <c r="D2" s="16"/>
      <c r="E2" s="16"/>
      <c r="F2" s="16"/>
      <c r="G2" s="16"/>
      <c r="H2" s="40"/>
    </row>
    <row r="3" customHeight="1" spans="1:8">
      <c r="A3" s="16"/>
      <c r="B3" s="16"/>
      <c r="C3" s="16"/>
      <c r="D3" s="16"/>
      <c r="E3" s="16"/>
      <c r="F3" s="16"/>
      <c r="G3" s="16"/>
      <c r="H3" s="41" t="s">
        <v>1183</v>
      </c>
    </row>
    <row r="4" customHeight="1" spans="1:8">
      <c r="A4" s="94" t="str">
        <f>基本情况!A6&amp;基本情况!B6</f>
        <v>被评估单位：海南省农垦五指山茶业集团股份有限公司定安农产品加工厂</v>
      </c>
      <c r="B4" s="119"/>
      <c r="C4" s="119"/>
      <c r="D4" s="119"/>
      <c r="H4" s="42" t="s">
        <v>377</v>
      </c>
    </row>
    <row r="5" s="21" customFormat="1" ht="25" customHeight="1" spans="1:8">
      <c r="A5" s="28" t="s">
        <v>378</v>
      </c>
      <c r="B5" s="28" t="s">
        <v>1167</v>
      </c>
      <c r="C5" s="28" t="s">
        <v>1064</v>
      </c>
      <c r="D5" s="43" t="s">
        <v>380</v>
      </c>
      <c r="E5" s="28" t="s">
        <v>381</v>
      </c>
      <c r="F5" s="28" t="s">
        <v>382</v>
      </c>
      <c r="G5" s="28" t="s">
        <v>383</v>
      </c>
      <c r="H5" s="28" t="s">
        <v>464</v>
      </c>
    </row>
    <row r="6" ht="15.9" customHeight="1" spans="1:8">
      <c r="A6" s="44">
        <v>1</v>
      </c>
      <c r="B6" s="45"/>
      <c r="C6" s="46"/>
      <c r="D6" s="27"/>
      <c r="E6" s="27"/>
      <c r="F6" s="27">
        <f>E6-D6</f>
        <v>0</v>
      </c>
      <c r="G6" s="113" t="str">
        <f>IF(OR(D6=0,D6=""),"",ROUND((F6)/D6*100,2))</f>
        <v/>
      </c>
      <c r="H6" s="29"/>
    </row>
    <row r="7" ht="15.9" customHeight="1" spans="1:8">
      <c r="A7" s="44"/>
      <c r="B7" s="45"/>
      <c r="C7" s="46"/>
      <c r="D7" s="27"/>
      <c r="E7" s="27"/>
      <c r="F7" s="27">
        <f t="shared" ref="F7:F27" si="0">E7-D7</f>
        <v>0</v>
      </c>
      <c r="G7" s="113" t="str">
        <f t="shared" ref="G7:G28" si="1">IF(OR(D7=0,D7=""),"",ROUND((F7)/D7*100,2))</f>
        <v/>
      </c>
      <c r="H7" s="29"/>
    </row>
    <row r="8" ht="15.9" customHeight="1" spans="1:8">
      <c r="A8" s="44"/>
      <c r="B8" s="45"/>
      <c r="C8" s="46"/>
      <c r="D8" s="27"/>
      <c r="E8" s="27"/>
      <c r="F8" s="27">
        <f t="shared" si="0"/>
        <v>0</v>
      </c>
      <c r="G8" s="113" t="str">
        <f t="shared" si="1"/>
        <v/>
      </c>
      <c r="H8" s="29"/>
    </row>
    <row r="9" ht="15.9" customHeight="1" spans="1:8">
      <c r="A9" s="44"/>
      <c r="B9" s="45"/>
      <c r="C9" s="46"/>
      <c r="D9" s="27"/>
      <c r="E9" s="27"/>
      <c r="F9" s="27">
        <f t="shared" si="0"/>
        <v>0</v>
      </c>
      <c r="G9" s="113" t="str">
        <f t="shared" si="1"/>
        <v/>
      </c>
      <c r="H9" s="29"/>
    </row>
    <row r="10" ht="15.9" customHeight="1" spans="1:8">
      <c r="A10" s="44"/>
      <c r="B10" s="45"/>
      <c r="C10" s="46"/>
      <c r="D10" s="27"/>
      <c r="E10" s="27"/>
      <c r="F10" s="27">
        <f t="shared" si="0"/>
        <v>0</v>
      </c>
      <c r="G10" s="113" t="str">
        <f t="shared" si="1"/>
        <v/>
      </c>
      <c r="H10" s="29"/>
    </row>
    <row r="11" ht="15.9" customHeight="1" spans="1:8">
      <c r="A11" s="44"/>
      <c r="B11" s="45"/>
      <c r="C11" s="46"/>
      <c r="D11" s="27"/>
      <c r="E11" s="27"/>
      <c r="F11" s="27">
        <f t="shared" si="0"/>
        <v>0</v>
      </c>
      <c r="G11" s="113" t="str">
        <f t="shared" si="1"/>
        <v/>
      </c>
      <c r="H11" s="29"/>
    </row>
    <row r="12" ht="15.9" customHeight="1" spans="1:8">
      <c r="A12" s="44"/>
      <c r="B12" s="45"/>
      <c r="C12" s="46"/>
      <c r="D12" s="27"/>
      <c r="E12" s="27"/>
      <c r="F12" s="27">
        <f t="shared" si="0"/>
        <v>0</v>
      </c>
      <c r="G12" s="113" t="str">
        <f t="shared" si="1"/>
        <v/>
      </c>
      <c r="H12" s="29"/>
    </row>
    <row r="13" ht="15.9" customHeight="1" spans="1:8">
      <c r="A13" s="44"/>
      <c r="B13" s="45"/>
      <c r="C13" s="46"/>
      <c r="D13" s="27"/>
      <c r="E13" s="27"/>
      <c r="F13" s="27">
        <f t="shared" si="0"/>
        <v>0</v>
      </c>
      <c r="G13" s="113" t="str">
        <f t="shared" si="1"/>
        <v/>
      </c>
      <c r="H13" s="29"/>
    </row>
    <row r="14" ht="15.9" customHeight="1" spans="1:8">
      <c r="A14" s="44"/>
      <c r="B14" s="45"/>
      <c r="C14" s="46"/>
      <c r="D14" s="27"/>
      <c r="E14" s="27"/>
      <c r="F14" s="27">
        <f t="shared" si="0"/>
        <v>0</v>
      </c>
      <c r="G14" s="113" t="str">
        <f t="shared" si="1"/>
        <v/>
      </c>
      <c r="H14" s="29"/>
    </row>
    <row r="15" ht="15.9" customHeight="1" spans="1:8">
      <c r="A15" s="44"/>
      <c r="B15" s="45"/>
      <c r="C15" s="46"/>
      <c r="D15" s="27"/>
      <c r="E15" s="27"/>
      <c r="F15" s="27">
        <f t="shared" si="0"/>
        <v>0</v>
      </c>
      <c r="G15" s="113" t="str">
        <f t="shared" si="1"/>
        <v/>
      </c>
      <c r="H15" s="29"/>
    </row>
    <row r="16" ht="15.9" customHeight="1" spans="1:8">
      <c r="A16" s="44"/>
      <c r="B16" s="45"/>
      <c r="C16" s="46"/>
      <c r="D16" s="27"/>
      <c r="E16" s="27"/>
      <c r="F16" s="27">
        <f t="shared" si="0"/>
        <v>0</v>
      </c>
      <c r="G16" s="113" t="str">
        <f t="shared" si="1"/>
        <v/>
      </c>
      <c r="H16" s="29"/>
    </row>
    <row r="17" ht="15.9" customHeight="1" spans="1:8">
      <c r="A17" s="44"/>
      <c r="B17" s="45"/>
      <c r="C17" s="46"/>
      <c r="D17" s="27"/>
      <c r="E17" s="27"/>
      <c r="F17" s="27">
        <f t="shared" si="0"/>
        <v>0</v>
      </c>
      <c r="G17" s="113" t="str">
        <f t="shared" si="1"/>
        <v/>
      </c>
      <c r="H17" s="29"/>
    </row>
    <row r="18" ht="15.9" customHeight="1" spans="1:8">
      <c r="A18" s="44"/>
      <c r="B18" s="45"/>
      <c r="C18" s="46"/>
      <c r="D18" s="27"/>
      <c r="E18" s="27"/>
      <c r="F18" s="27">
        <f t="shared" si="0"/>
        <v>0</v>
      </c>
      <c r="G18" s="113" t="str">
        <f t="shared" si="1"/>
        <v/>
      </c>
      <c r="H18" s="29"/>
    </row>
    <row r="19" ht="15.9" customHeight="1" spans="1:8">
      <c r="A19" s="44"/>
      <c r="B19" s="45"/>
      <c r="C19" s="46"/>
      <c r="D19" s="27"/>
      <c r="E19" s="27"/>
      <c r="F19" s="27">
        <f t="shared" si="0"/>
        <v>0</v>
      </c>
      <c r="G19" s="113" t="str">
        <f t="shared" si="1"/>
        <v/>
      </c>
      <c r="H19" s="29"/>
    </row>
    <row r="20" ht="15.9" customHeight="1" spans="1:8">
      <c r="A20" s="44"/>
      <c r="B20" s="45"/>
      <c r="C20" s="46"/>
      <c r="D20" s="27"/>
      <c r="E20" s="27"/>
      <c r="F20" s="27">
        <f t="shared" si="0"/>
        <v>0</v>
      </c>
      <c r="G20" s="113" t="str">
        <f t="shared" si="1"/>
        <v/>
      </c>
      <c r="H20" s="29"/>
    </row>
    <row r="21" ht="15.9" customHeight="1" spans="1:8">
      <c r="A21" s="44"/>
      <c r="B21" s="45"/>
      <c r="C21" s="46"/>
      <c r="D21" s="27"/>
      <c r="E21" s="27"/>
      <c r="F21" s="27">
        <f t="shared" si="0"/>
        <v>0</v>
      </c>
      <c r="G21" s="113" t="str">
        <f t="shared" si="1"/>
        <v/>
      </c>
      <c r="H21" s="29"/>
    </row>
    <row r="22" ht="15.9" customHeight="1" spans="1:8">
      <c r="A22" s="44"/>
      <c r="B22" s="45"/>
      <c r="C22" s="46"/>
      <c r="D22" s="27"/>
      <c r="E22" s="27"/>
      <c r="F22" s="27">
        <f t="shared" si="0"/>
        <v>0</v>
      </c>
      <c r="G22" s="113" t="str">
        <f t="shared" si="1"/>
        <v/>
      </c>
      <c r="H22" s="29"/>
    </row>
    <row r="23" ht="15.9" customHeight="1" spans="1:8">
      <c r="A23" s="44"/>
      <c r="B23" s="45"/>
      <c r="C23" s="46"/>
      <c r="D23" s="27"/>
      <c r="E23" s="27"/>
      <c r="F23" s="27">
        <f t="shared" si="0"/>
        <v>0</v>
      </c>
      <c r="G23" s="113" t="str">
        <f t="shared" si="1"/>
        <v/>
      </c>
      <c r="H23" s="29"/>
    </row>
    <row r="24" ht="15.9" customHeight="1" spans="1:8">
      <c r="A24" s="44"/>
      <c r="B24" s="45"/>
      <c r="C24" s="46"/>
      <c r="D24" s="27"/>
      <c r="E24" s="27"/>
      <c r="F24" s="27">
        <f t="shared" si="0"/>
        <v>0</v>
      </c>
      <c r="G24" s="113" t="str">
        <f t="shared" si="1"/>
        <v/>
      </c>
      <c r="H24" s="29"/>
    </row>
    <row r="25" ht="15.9" customHeight="1" spans="1:8">
      <c r="A25" s="44"/>
      <c r="B25" s="45"/>
      <c r="C25" s="46"/>
      <c r="D25" s="27"/>
      <c r="E25" s="27"/>
      <c r="F25" s="27">
        <f t="shared" si="0"/>
        <v>0</v>
      </c>
      <c r="G25" s="113" t="str">
        <f t="shared" si="1"/>
        <v/>
      </c>
      <c r="H25" s="29"/>
    </row>
    <row r="26" ht="15.9" customHeight="1" spans="1:8">
      <c r="A26" s="44"/>
      <c r="B26" s="45"/>
      <c r="C26" s="46"/>
      <c r="D26" s="27"/>
      <c r="E26" s="27"/>
      <c r="F26" s="27">
        <f t="shared" si="0"/>
        <v>0</v>
      </c>
      <c r="G26" s="113" t="str">
        <f t="shared" si="1"/>
        <v/>
      </c>
      <c r="H26" s="29"/>
    </row>
    <row r="27" ht="15.9" customHeight="1" spans="1:8">
      <c r="A27" s="44"/>
      <c r="B27" s="45"/>
      <c r="C27" s="46"/>
      <c r="D27" s="27"/>
      <c r="E27" s="27"/>
      <c r="F27" s="27">
        <f t="shared" si="0"/>
        <v>0</v>
      </c>
      <c r="G27" s="113" t="str">
        <f t="shared" si="1"/>
        <v/>
      </c>
      <c r="H27" s="29"/>
    </row>
    <row r="28" ht="15.9" customHeight="1" spans="1:8">
      <c r="A28" s="31" t="s">
        <v>471</v>
      </c>
      <c r="B28" s="32"/>
      <c r="C28" s="46"/>
      <c r="D28" s="27">
        <f>SUM(D6:D27)</f>
        <v>0</v>
      </c>
      <c r="E28" s="27">
        <f>SUM(E6:E27)</f>
        <v>0</v>
      </c>
      <c r="F28" s="27">
        <f>SUM(F6:F27)</f>
        <v>0</v>
      </c>
      <c r="G28" s="113" t="str">
        <f t="shared" si="1"/>
        <v/>
      </c>
      <c r="H28" s="29"/>
    </row>
    <row r="29" s="13" customFormat="1" ht="15.9" customHeight="1" spans="1:8">
      <c r="A29" s="34" t="str">
        <f>CONCATENATE("被评估单位填表人：",基本情况!$D$9)</f>
        <v>被评估单位填表人：</v>
      </c>
      <c r="B29" s="35"/>
      <c r="C29" s="35"/>
      <c r="D29" s="35"/>
      <c r="F29" s="97" t="str">
        <f>CONCATENATE("资产评估专业人员：",基本情况!$B$9)</f>
        <v>资产评估专业人员：</v>
      </c>
      <c r="G29" s="48"/>
      <c r="H29" s="48"/>
    </row>
    <row r="30" s="13" customFormat="1" ht="15.9" customHeight="1" spans="1:1">
      <c r="A30" s="37" t="str">
        <f>基本情况!$A$7&amp;基本情况!$B$7</f>
        <v>填表日期：2024年9月13日</v>
      </c>
    </row>
  </sheetData>
  <mergeCells count="3">
    <mergeCell ref="A1:H1"/>
    <mergeCell ref="A2:H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9"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1184</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1185</v>
      </c>
    </row>
    <row r="4" customHeight="1" spans="1:6">
      <c r="A4" s="18" t="str">
        <f>基本情况!A6&amp;基本情况!B6</f>
        <v>被评估单位：海南省农垦五指山茶业集团股份有限公司定安农产品加工厂</v>
      </c>
      <c r="B4" s="18"/>
      <c r="C4" s="18"/>
      <c r="F4" s="19" t="s">
        <v>3</v>
      </c>
    </row>
    <row r="5" s="12" customFormat="1" ht="25" customHeight="1" spans="1:21">
      <c r="A5" s="20" t="s">
        <v>439</v>
      </c>
      <c r="B5" s="20" t="s">
        <v>440</v>
      </c>
      <c r="C5" s="20" t="s">
        <v>441</v>
      </c>
      <c r="D5" s="20" t="s">
        <v>442</v>
      </c>
      <c r="E5" s="86" t="s">
        <v>1186</v>
      </c>
      <c r="F5" s="20" t="s">
        <v>444</v>
      </c>
      <c r="G5" s="21"/>
      <c r="H5" s="21"/>
      <c r="I5" s="21"/>
      <c r="J5" s="21"/>
      <c r="K5" s="21"/>
      <c r="L5" s="21"/>
      <c r="M5" s="21"/>
      <c r="N5" s="21"/>
      <c r="O5" s="21"/>
      <c r="P5" s="21"/>
      <c r="Q5" s="21"/>
      <c r="R5" s="21"/>
      <c r="S5" s="21"/>
      <c r="T5" s="21"/>
      <c r="U5" s="21"/>
    </row>
    <row r="6" ht="15.9" customHeight="1" spans="1:6">
      <c r="A6" s="20" t="s">
        <v>1187</v>
      </c>
      <c r="B6" s="111" t="s">
        <v>1188</v>
      </c>
      <c r="C6" s="112">
        <f>'5-1短期借款'!H28</f>
        <v>0</v>
      </c>
      <c r="D6" s="24">
        <f>'5-1短期借款'!J28</f>
        <v>0</v>
      </c>
      <c r="E6" s="24">
        <f t="shared" ref="E6" si="0">D6-C6</f>
        <v>0</v>
      </c>
      <c r="F6" s="113" t="str">
        <f>IF(OR(C6=0,C6=""),"",ROUND((E6)/C6*100,2))</f>
        <v/>
      </c>
    </row>
    <row r="7" ht="15.9" customHeight="1" spans="1:6">
      <c r="A7" s="20" t="s">
        <v>1189</v>
      </c>
      <c r="B7" s="114" t="s">
        <v>1190</v>
      </c>
      <c r="C7" s="112">
        <f>'5-2交易性金融负债'!E28</f>
        <v>0</v>
      </c>
      <c r="D7" s="24">
        <f>'5-2交易性金融负债'!F28</f>
        <v>0</v>
      </c>
      <c r="E7" s="24">
        <f t="shared" ref="E7:E17" si="1">D7-C7</f>
        <v>0</v>
      </c>
      <c r="F7" s="113" t="str">
        <f t="shared" ref="F7:F17" si="2">IF(OR(C7=0,C7=""),"",ROUND((E7)/C7*100,2))</f>
        <v/>
      </c>
    </row>
    <row r="8" ht="15.9" customHeight="1" spans="1:6">
      <c r="A8" s="20" t="s">
        <v>1191</v>
      </c>
      <c r="B8" s="115" t="s">
        <v>1192</v>
      </c>
      <c r="C8" s="112">
        <f>'5-3衍生金融负债'!F28</f>
        <v>0</v>
      </c>
      <c r="D8" s="112">
        <f>'5-3衍生金融负债'!G28</f>
        <v>0</v>
      </c>
      <c r="E8" s="24">
        <f t="shared" si="1"/>
        <v>0</v>
      </c>
      <c r="F8" s="113" t="str">
        <f t="shared" si="2"/>
        <v/>
      </c>
    </row>
    <row r="9" ht="15.9" customHeight="1" spans="1:6">
      <c r="A9" s="20" t="s">
        <v>1193</v>
      </c>
      <c r="B9" s="111" t="s">
        <v>133</v>
      </c>
      <c r="C9" s="112">
        <f>'5-4应付票据'!F28</f>
        <v>0</v>
      </c>
      <c r="D9" s="24">
        <f>'5-4应付票据'!G28</f>
        <v>0</v>
      </c>
      <c r="E9" s="24">
        <f t="shared" si="1"/>
        <v>0</v>
      </c>
      <c r="F9" s="113" t="str">
        <f t="shared" si="2"/>
        <v/>
      </c>
    </row>
    <row r="10" ht="15.9" customHeight="1" spans="1:6">
      <c r="A10" s="20" t="s">
        <v>1194</v>
      </c>
      <c r="B10" s="111" t="s">
        <v>136</v>
      </c>
      <c r="C10" s="112">
        <f>'5-5应付账款'!E28</f>
        <v>0</v>
      </c>
      <c r="D10" s="24">
        <f>'5-5应付账款'!F28</f>
        <v>0</v>
      </c>
      <c r="E10" s="24">
        <f t="shared" si="1"/>
        <v>0</v>
      </c>
      <c r="F10" s="113" t="str">
        <f t="shared" si="2"/>
        <v/>
      </c>
    </row>
    <row r="11" ht="15.9" customHeight="1" spans="1:6">
      <c r="A11" s="20" t="s">
        <v>1195</v>
      </c>
      <c r="B11" s="111" t="s">
        <v>1196</v>
      </c>
      <c r="C11" s="112">
        <f>'5-6预收账款'!E28</f>
        <v>0</v>
      </c>
      <c r="D11" s="24">
        <f>'5-6预收账款'!F28</f>
        <v>0</v>
      </c>
      <c r="E11" s="24">
        <f t="shared" si="1"/>
        <v>0</v>
      </c>
      <c r="F11" s="113" t="str">
        <f t="shared" si="2"/>
        <v/>
      </c>
    </row>
    <row r="12" ht="15.9" customHeight="1" spans="1:6">
      <c r="A12" s="20" t="s">
        <v>1197</v>
      </c>
      <c r="B12" s="111" t="s">
        <v>142</v>
      </c>
      <c r="C12" s="112">
        <f>'5-7职工薪酬'!D28</f>
        <v>0</v>
      </c>
      <c r="D12" s="112">
        <f>'5-7职工薪酬'!E28</f>
        <v>0</v>
      </c>
      <c r="E12" s="24">
        <f t="shared" si="1"/>
        <v>0</v>
      </c>
      <c r="F12" s="113" t="str">
        <f t="shared" si="2"/>
        <v/>
      </c>
    </row>
    <row r="13" ht="15.9" customHeight="1" spans="1:6">
      <c r="A13" s="20" t="s">
        <v>1198</v>
      </c>
      <c r="B13" s="111" t="s">
        <v>144</v>
      </c>
      <c r="C13" s="112">
        <f>'5-8应交税费'!E28</f>
        <v>0</v>
      </c>
      <c r="D13" s="112">
        <f>'5-8应交税费'!F28</f>
        <v>0</v>
      </c>
      <c r="E13" s="24">
        <f t="shared" si="1"/>
        <v>0</v>
      </c>
      <c r="F13" s="113" t="str">
        <f t="shared" si="2"/>
        <v/>
      </c>
    </row>
    <row r="14" ht="15.9" customHeight="1" spans="1:6">
      <c r="A14" s="20" t="s">
        <v>1199</v>
      </c>
      <c r="B14" s="111" t="s">
        <v>150</v>
      </c>
      <c r="C14" s="112">
        <f>'5-9其他应付款汇总'!C28</f>
        <v>0</v>
      </c>
      <c r="D14" s="112">
        <f>'5-9其他应付款汇总'!D28</f>
        <v>0</v>
      </c>
      <c r="E14" s="24">
        <f t="shared" si="1"/>
        <v>0</v>
      </c>
      <c r="F14" s="113" t="str">
        <f t="shared" si="2"/>
        <v/>
      </c>
    </row>
    <row r="15" ht="15.9" customHeight="1" spans="1:6">
      <c r="A15" s="20" t="s">
        <v>1200</v>
      </c>
      <c r="B15" s="111" t="s">
        <v>1201</v>
      </c>
      <c r="C15" s="112">
        <f>'5-10持有待售负债'!E28</f>
        <v>0</v>
      </c>
      <c r="D15" s="112">
        <f>'5-10持有待售负债'!F28</f>
        <v>0</v>
      </c>
      <c r="E15" s="24">
        <f t="shared" si="1"/>
        <v>0</v>
      </c>
      <c r="F15" s="113" t="str">
        <f t="shared" si="2"/>
        <v/>
      </c>
    </row>
    <row r="16" ht="15.9" customHeight="1" spans="1:6">
      <c r="A16" s="20" t="s">
        <v>1202</v>
      </c>
      <c r="B16" s="111" t="s">
        <v>153</v>
      </c>
      <c r="C16" s="112">
        <f>'5-11一年到期非流动负债'!F28</f>
        <v>0</v>
      </c>
      <c r="D16" s="24">
        <f>'5-11一年到期非流动负债'!G28</f>
        <v>0</v>
      </c>
      <c r="E16" s="24">
        <f t="shared" si="1"/>
        <v>0</v>
      </c>
      <c r="F16" s="113" t="str">
        <f t="shared" si="2"/>
        <v/>
      </c>
    </row>
    <row r="17" ht="15.9" customHeight="1" spans="1:6">
      <c r="A17" s="20" t="s">
        <v>1203</v>
      </c>
      <c r="B17" s="111" t="s">
        <v>156</v>
      </c>
      <c r="C17" s="112">
        <f>'5-12其他流动负债'!E28</f>
        <v>0</v>
      </c>
      <c r="D17" s="24">
        <f>'5-12其他流动负债'!F28</f>
        <v>0</v>
      </c>
      <c r="E17" s="24">
        <f t="shared" si="1"/>
        <v>0</v>
      </c>
      <c r="F17" s="113" t="str">
        <f t="shared" si="2"/>
        <v/>
      </c>
    </row>
    <row r="18" ht="15.9" customHeight="1" spans="1:6">
      <c r="A18" s="20"/>
      <c r="B18" s="111"/>
      <c r="C18" s="47"/>
      <c r="D18" s="27"/>
      <c r="E18" s="27"/>
      <c r="F18" s="116"/>
    </row>
    <row r="19" ht="15.9" customHeight="1" spans="1:6">
      <c r="A19" s="28"/>
      <c r="B19" s="111"/>
      <c r="C19" s="47"/>
      <c r="D19" s="27"/>
      <c r="E19" s="27"/>
      <c r="F19" s="116"/>
    </row>
    <row r="20" ht="15.9" customHeight="1" spans="1:6">
      <c r="A20" s="28"/>
      <c r="B20" s="111"/>
      <c r="C20" s="47"/>
      <c r="D20" s="27"/>
      <c r="E20" s="27"/>
      <c r="F20" s="116"/>
    </row>
    <row r="21" ht="15.9" customHeight="1" spans="1:6">
      <c r="A21" s="28"/>
      <c r="B21" s="111"/>
      <c r="C21" s="47"/>
      <c r="D21" s="27"/>
      <c r="E21" s="27"/>
      <c r="F21" s="116"/>
    </row>
    <row r="22" ht="15.9" customHeight="1" spans="1:6">
      <c r="A22" s="28"/>
      <c r="B22" s="111"/>
      <c r="C22" s="47"/>
      <c r="D22" s="27"/>
      <c r="E22" s="27"/>
      <c r="F22" s="116"/>
    </row>
    <row r="23" ht="15.9" customHeight="1" spans="1:6">
      <c r="A23" s="28"/>
      <c r="B23" s="111"/>
      <c r="C23" s="47"/>
      <c r="D23" s="27"/>
      <c r="E23" s="27"/>
      <c r="F23" s="116"/>
    </row>
    <row r="24" ht="15.9" customHeight="1" spans="1:6">
      <c r="A24" s="28"/>
      <c r="B24" s="111"/>
      <c r="C24" s="47"/>
      <c r="D24" s="27"/>
      <c r="E24" s="27"/>
      <c r="F24" s="116"/>
    </row>
    <row r="25" ht="15.9" customHeight="1" spans="1:6">
      <c r="A25" s="28"/>
      <c r="B25" s="111"/>
      <c r="C25" s="47"/>
      <c r="D25" s="27"/>
      <c r="E25" s="27"/>
      <c r="F25" s="116"/>
    </row>
    <row r="26" ht="15.9" customHeight="1" spans="1:6">
      <c r="A26" s="20"/>
      <c r="B26" s="117"/>
      <c r="C26" s="47"/>
      <c r="D26" s="27"/>
      <c r="E26" s="27"/>
      <c r="F26" s="116"/>
    </row>
    <row r="27" ht="15.9" customHeight="1" spans="1:6">
      <c r="A27" s="20"/>
      <c r="B27" s="117"/>
      <c r="C27" s="47"/>
      <c r="D27" s="27"/>
      <c r="E27" s="27"/>
      <c r="F27" s="116"/>
    </row>
    <row r="28" ht="15.9" customHeight="1" spans="1:6">
      <c r="A28" s="86" t="s">
        <v>289</v>
      </c>
      <c r="B28" s="118"/>
      <c r="C28" s="47">
        <f>SUM(C6:C17)</f>
        <v>0</v>
      </c>
      <c r="D28" s="47">
        <f>SUM(D6:D17)</f>
        <v>0</v>
      </c>
      <c r="E28" s="47">
        <f>SUM(E6:E17)</f>
        <v>0</v>
      </c>
      <c r="F28" s="113" t="str">
        <f>IF(OR(C28=0,C28=""),"",ROUND((E28)/C28*100,2))</f>
        <v/>
      </c>
    </row>
    <row r="29" s="13" customFormat="1" ht="15.9" customHeight="1" spans="1:5">
      <c r="A29" s="34" t="str">
        <f>CONCATENATE("被评估单位填表人：",基本情况!$D$9)</f>
        <v>被评估单位填表人：</v>
      </c>
      <c r="B29" s="35"/>
      <c r="C29" s="35"/>
      <c r="D29" s="35"/>
      <c r="E29" s="97" t="str">
        <f>CONCATENATE("资产评估专业人员：",基本情况!$B$16)</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topLeftCell="A19" workbookViewId="0">
      <selection activeCell="A1" sqref="A1:P1"/>
    </sheetView>
  </sheetViews>
  <sheetFormatPr defaultColWidth="9" defaultRowHeight="15.75" customHeight="1"/>
  <cols>
    <col min="1" max="1" width="5.66666666666667" style="14" customWidth="1"/>
    <col min="2" max="2" width="23.5833333333333" style="14" customWidth="1"/>
    <col min="3" max="4" width="9.16666666666667" style="14" customWidth="1"/>
    <col min="5" max="5" width="7.66666666666667" style="14" customWidth="1"/>
    <col min="6" max="6" width="7.16666666666667" style="14" customWidth="1"/>
    <col min="7" max="8" width="12.5833333333333" style="14" customWidth="1"/>
    <col min="9" max="9" width="8.58333333333333" style="14" customWidth="1"/>
    <col min="10" max="10" width="12.5833333333333" style="14" customWidth="1"/>
    <col min="11" max="11" width="10.5833333333333" style="14" customWidth="1"/>
    <col min="12" max="16384" width="9" style="14"/>
  </cols>
  <sheetData>
    <row r="1" s="11" customFormat="1" ht="30" customHeight="1" spans="1:11">
      <c r="A1" s="15" t="s">
        <v>1204</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16"/>
      <c r="H2" s="40"/>
      <c r="I2" s="40"/>
      <c r="J2" s="40"/>
      <c r="K2" s="40"/>
    </row>
    <row r="3" customHeight="1" spans="1:11">
      <c r="A3" s="16"/>
      <c r="B3" s="16"/>
      <c r="C3" s="16"/>
      <c r="D3" s="16"/>
      <c r="E3" s="16"/>
      <c r="F3" s="16"/>
      <c r="G3" s="16"/>
      <c r="H3" s="40"/>
      <c r="I3" s="40"/>
      <c r="J3" s="40"/>
      <c r="K3" s="41" t="s">
        <v>1205</v>
      </c>
    </row>
    <row r="4" customHeight="1" spans="1:11">
      <c r="A4" s="94" t="str">
        <f>基本情况!A6&amp;基本情况!B6</f>
        <v>被评估单位：海南省农垦五指山茶业集团股份有限公司定安农产品加工厂</v>
      </c>
      <c r="K4" s="42" t="s">
        <v>377</v>
      </c>
    </row>
    <row r="5" s="21" customFormat="1" ht="25" customHeight="1" spans="1:11">
      <c r="A5" s="28" t="s">
        <v>378</v>
      </c>
      <c r="B5" s="28" t="s">
        <v>1206</v>
      </c>
      <c r="C5" s="28" t="s">
        <v>539</v>
      </c>
      <c r="D5" s="28" t="s">
        <v>724</v>
      </c>
      <c r="E5" s="101" t="s">
        <v>1207</v>
      </c>
      <c r="F5" s="28" t="s">
        <v>475</v>
      </c>
      <c r="G5" s="28" t="s">
        <v>1208</v>
      </c>
      <c r="H5" s="43" t="s">
        <v>380</v>
      </c>
      <c r="I5" s="108" t="s">
        <v>1209</v>
      </c>
      <c r="J5" s="28" t="s">
        <v>381</v>
      </c>
      <c r="K5" s="28" t="s">
        <v>464</v>
      </c>
    </row>
    <row r="6" ht="15.9" customHeight="1" spans="1:11">
      <c r="A6" s="44">
        <v>1</v>
      </c>
      <c r="B6" s="107"/>
      <c r="C6" s="46"/>
      <c r="D6" s="46"/>
      <c r="E6" s="62"/>
      <c r="F6" s="28" t="s">
        <v>478</v>
      </c>
      <c r="G6" s="27"/>
      <c r="H6" s="27"/>
      <c r="I6" s="109"/>
      <c r="J6" s="27"/>
      <c r="K6" s="110"/>
    </row>
    <row r="7" ht="15.9" customHeight="1" spans="1:11">
      <c r="A7" s="44"/>
      <c r="B7" s="45"/>
      <c r="C7" s="46"/>
      <c r="D7" s="46"/>
      <c r="E7" s="62"/>
      <c r="F7" s="28"/>
      <c r="G7" s="27"/>
      <c r="H7" s="27"/>
      <c r="I7" s="109"/>
      <c r="J7" s="27"/>
      <c r="K7" s="29"/>
    </row>
    <row r="8" ht="15.9" customHeight="1" spans="1:11">
      <c r="A8" s="44"/>
      <c r="B8" s="45"/>
      <c r="C8" s="46"/>
      <c r="D8" s="46"/>
      <c r="E8" s="62"/>
      <c r="F8" s="28"/>
      <c r="G8" s="27"/>
      <c r="H8" s="27"/>
      <c r="I8" s="109"/>
      <c r="J8" s="27"/>
      <c r="K8" s="29"/>
    </row>
    <row r="9" ht="15.9" customHeight="1" spans="1:11">
      <c r="A9" s="44"/>
      <c r="B9" s="45"/>
      <c r="C9" s="46"/>
      <c r="D9" s="46"/>
      <c r="E9" s="62"/>
      <c r="F9" s="28"/>
      <c r="G9" s="27"/>
      <c r="H9" s="27"/>
      <c r="I9" s="109"/>
      <c r="J9" s="27"/>
      <c r="K9" s="29"/>
    </row>
    <row r="10" ht="15.9" customHeight="1" spans="1:11">
      <c r="A10" s="44"/>
      <c r="B10" s="45"/>
      <c r="C10" s="46"/>
      <c r="D10" s="46"/>
      <c r="E10" s="62"/>
      <c r="F10" s="28"/>
      <c r="G10" s="27"/>
      <c r="H10" s="27"/>
      <c r="I10" s="109"/>
      <c r="J10" s="27"/>
      <c r="K10" s="29"/>
    </row>
    <row r="11" ht="15.9" customHeight="1" spans="1:11">
      <c r="A11" s="44"/>
      <c r="B11" s="45"/>
      <c r="C11" s="46"/>
      <c r="D11" s="46"/>
      <c r="E11" s="62"/>
      <c r="F11" s="28"/>
      <c r="G11" s="27"/>
      <c r="H11" s="27"/>
      <c r="I11" s="109"/>
      <c r="J11" s="27"/>
      <c r="K11" s="29"/>
    </row>
    <row r="12" ht="15.9" customHeight="1" spans="1:11">
      <c r="A12" s="44"/>
      <c r="B12" s="45"/>
      <c r="C12" s="46"/>
      <c r="D12" s="46"/>
      <c r="E12" s="62"/>
      <c r="F12" s="28"/>
      <c r="G12" s="27"/>
      <c r="H12" s="27"/>
      <c r="I12" s="109"/>
      <c r="J12" s="27"/>
      <c r="K12" s="29"/>
    </row>
    <row r="13" ht="15.9" customHeight="1" spans="1:11">
      <c r="A13" s="44"/>
      <c r="B13" s="45"/>
      <c r="C13" s="46"/>
      <c r="D13" s="46"/>
      <c r="E13" s="62"/>
      <c r="F13" s="28"/>
      <c r="G13" s="27"/>
      <c r="H13" s="27"/>
      <c r="I13" s="109"/>
      <c r="J13" s="27"/>
      <c r="K13" s="29"/>
    </row>
    <row r="14" ht="15.9" customHeight="1" spans="1:11">
      <c r="A14" s="44"/>
      <c r="B14" s="45"/>
      <c r="C14" s="46"/>
      <c r="D14" s="46"/>
      <c r="E14" s="62"/>
      <c r="F14" s="28"/>
      <c r="G14" s="27"/>
      <c r="H14" s="27"/>
      <c r="I14" s="109"/>
      <c r="J14" s="27"/>
      <c r="K14" s="29"/>
    </row>
    <row r="15" ht="15.9" customHeight="1" spans="1:11">
      <c r="A15" s="44"/>
      <c r="B15" s="45"/>
      <c r="C15" s="46"/>
      <c r="D15" s="46"/>
      <c r="E15" s="62"/>
      <c r="F15" s="28"/>
      <c r="G15" s="27"/>
      <c r="H15" s="27"/>
      <c r="I15" s="109"/>
      <c r="J15" s="27"/>
      <c r="K15" s="29"/>
    </row>
    <row r="16" ht="15.9" customHeight="1" spans="1:11">
      <c r="A16" s="44"/>
      <c r="B16" s="45"/>
      <c r="C16" s="46"/>
      <c r="D16" s="46"/>
      <c r="E16" s="62"/>
      <c r="F16" s="28"/>
      <c r="G16" s="27"/>
      <c r="H16" s="27"/>
      <c r="I16" s="109"/>
      <c r="J16" s="27"/>
      <c r="K16" s="29"/>
    </row>
    <row r="17" ht="15.9" customHeight="1" spans="1:11">
      <c r="A17" s="44"/>
      <c r="B17" s="45"/>
      <c r="C17" s="46"/>
      <c r="D17" s="46"/>
      <c r="E17" s="62"/>
      <c r="F17" s="28"/>
      <c r="G17" s="27"/>
      <c r="H17" s="27"/>
      <c r="I17" s="109"/>
      <c r="J17" s="27"/>
      <c r="K17" s="29"/>
    </row>
    <row r="18" ht="15.9" customHeight="1" spans="1:11">
      <c r="A18" s="44"/>
      <c r="B18" s="45"/>
      <c r="C18" s="46"/>
      <c r="D18" s="46"/>
      <c r="E18" s="62"/>
      <c r="F18" s="28"/>
      <c r="G18" s="27"/>
      <c r="H18" s="27"/>
      <c r="I18" s="109"/>
      <c r="J18" s="27"/>
      <c r="K18" s="29"/>
    </row>
    <row r="19" ht="15.9" customHeight="1" spans="1:11">
      <c r="A19" s="44"/>
      <c r="B19" s="45"/>
      <c r="C19" s="46"/>
      <c r="D19" s="46"/>
      <c r="E19" s="62"/>
      <c r="F19" s="28"/>
      <c r="G19" s="27"/>
      <c r="H19" s="27"/>
      <c r="I19" s="109"/>
      <c r="J19" s="27"/>
      <c r="K19" s="29"/>
    </row>
    <row r="20" ht="15.9" customHeight="1" spans="1:11">
      <c r="A20" s="44"/>
      <c r="B20" s="45"/>
      <c r="C20" s="46"/>
      <c r="D20" s="46"/>
      <c r="E20" s="62"/>
      <c r="F20" s="28"/>
      <c r="G20" s="27"/>
      <c r="H20" s="27"/>
      <c r="I20" s="109"/>
      <c r="J20" s="27"/>
      <c r="K20" s="29"/>
    </row>
    <row r="21" ht="15.9" customHeight="1" spans="1:11">
      <c r="A21" s="44"/>
      <c r="B21" s="45"/>
      <c r="C21" s="46"/>
      <c r="D21" s="46"/>
      <c r="E21" s="62"/>
      <c r="F21" s="28"/>
      <c r="G21" s="27"/>
      <c r="H21" s="27"/>
      <c r="I21" s="109"/>
      <c r="J21" s="27"/>
      <c r="K21" s="29"/>
    </row>
    <row r="22" ht="15.9" customHeight="1" spans="1:11">
      <c r="A22" s="44"/>
      <c r="B22" s="45"/>
      <c r="C22" s="46"/>
      <c r="D22" s="46"/>
      <c r="E22" s="62"/>
      <c r="F22" s="28"/>
      <c r="G22" s="27"/>
      <c r="H22" s="27"/>
      <c r="I22" s="109"/>
      <c r="J22" s="27"/>
      <c r="K22" s="29"/>
    </row>
    <row r="23" ht="15.9" customHeight="1" spans="1:11">
      <c r="A23" s="44"/>
      <c r="B23" s="45"/>
      <c r="C23" s="46"/>
      <c r="D23" s="46"/>
      <c r="E23" s="62"/>
      <c r="F23" s="28"/>
      <c r="G23" s="27"/>
      <c r="H23" s="27"/>
      <c r="I23" s="109"/>
      <c r="J23" s="27"/>
      <c r="K23" s="29"/>
    </row>
    <row r="24" ht="15.9" customHeight="1" spans="1:11">
      <c r="A24" s="44"/>
      <c r="B24" s="45"/>
      <c r="C24" s="46"/>
      <c r="D24" s="46"/>
      <c r="E24" s="62"/>
      <c r="F24" s="28"/>
      <c r="G24" s="27"/>
      <c r="H24" s="27"/>
      <c r="I24" s="109"/>
      <c r="J24" s="27"/>
      <c r="K24" s="29"/>
    </row>
    <row r="25" ht="15.9" customHeight="1" spans="1:11">
      <c r="A25" s="44"/>
      <c r="B25" s="45"/>
      <c r="C25" s="46"/>
      <c r="D25" s="46"/>
      <c r="E25" s="62"/>
      <c r="F25" s="28"/>
      <c r="G25" s="27"/>
      <c r="H25" s="27"/>
      <c r="I25" s="109"/>
      <c r="J25" s="27"/>
      <c r="K25" s="29"/>
    </row>
    <row r="26" ht="15.9" customHeight="1" spans="1:11">
      <c r="A26" s="44"/>
      <c r="B26" s="45"/>
      <c r="C26" s="46"/>
      <c r="D26" s="46"/>
      <c r="E26" s="62"/>
      <c r="F26" s="28"/>
      <c r="G26" s="27"/>
      <c r="H26" s="27"/>
      <c r="I26" s="109"/>
      <c r="J26" s="27"/>
      <c r="K26" s="29"/>
    </row>
    <row r="27" ht="15.9" customHeight="1" spans="1:11">
      <c r="A27" s="44"/>
      <c r="B27" s="45"/>
      <c r="C27" s="46"/>
      <c r="D27" s="46"/>
      <c r="E27" s="62"/>
      <c r="F27" s="28"/>
      <c r="G27" s="27"/>
      <c r="H27" s="27"/>
      <c r="I27" s="109"/>
      <c r="J27" s="27"/>
      <c r="K27" s="29"/>
    </row>
    <row r="28" ht="15.9" customHeight="1" spans="1:11">
      <c r="A28" s="31" t="s">
        <v>471</v>
      </c>
      <c r="B28" s="32"/>
      <c r="C28" s="46"/>
      <c r="D28" s="46"/>
      <c r="E28" s="62"/>
      <c r="F28" s="28"/>
      <c r="G28" s="27">
        <f>SUM(G6:G27)</f>
        <v>0</v>
      </c>
      <c r="H28" s="27">
        <f>SUM(H6:H27)</f>
        <v>0</v>
      </c>
      <c r="I28" s="109"/>
      <c r="J28" s="27">
        <f>SUM(J6:J27)</f>
        <v>0</v>
      </c>
      <c r="K28" s="29"/>
    </row>
    <row r="29" s="13" customFormat="1" ht="15.9" customHeight="1" spans="1:10">
      <c r="A29" s="34" t="str">
        <f>CONCATENATE("被评估单位填表人：",基本情况!$D$9)</f>
        <v>被评估单位填表人：</v>
      </c>
      <c r="B29" s="35"/>
      <c r="C29" s="35"/>
      <c r="D29" s="35"/>
      <c r="F29" s="65"/>
      <c r="G29" s="48"/>
      <c r="H29" s="66" t="str">
        <f>CONCATENATE("资产评估专业人员：",基本情况!$B$16)</f>
        <v>资产评估专业人员：</v>
      </c>
      <c r="I29" s="66"/>
      <c r="J29" s="48"/>
    </row>
    <row r="30" s="13" customFormat="1" ht="15.9" customHeight="1" spans="1:1">
      <c r="A30" s="37" t="str">
        <f>基本情况!$A$7&amp;基本情况!$B$7</f>
        <v>填表日期：2024年9月13日</v>
      </c>
    </row>
  </sheetData>
  <mergeCells count="3">
    <mergeCell ref="A1:K1"/>
    <mergeCell ref="A2:K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3"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1210</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1211</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525</v>
      </c>
      <c r="C5" s="28" t="s">
        <v>539</v>
      </c>
      <c r="D5" s="28" t="s">
        <v>538</v>
      </c>
      <c r="E5" s="43" t="s">
        <v>380</v>
      </c>
      <c r="F5" s="28" t="s">
        <v>381</v>
      </c>
      <c r="G5" s="28" t="s">
        <v>464</v>
      </c>
    </row>
    <row r="6" ht="15.9" customHeight="1" spans="1:7">
      <c r="A6" s="102">
        <v>1</v>
      </c>
      <c r="B6" s="103"/>
      <c r="C6" s="46"/>
      <c r="D6" s="104"/>
      <c r="E6" s="24"/>
      <c r="F6" s="24"/>
      <c r="G6" s="105"/>
    </row>
    <row r="7" ht="15.9" customHeight="1" spans="1:7">
      <c r="A7" s="102"/>
      <c r="B7" s="103"/>
      <c r="C7" s="106"/>
      <c r="D7" s="104"/>
      <c r="E7" s="24"/>
      <c r="F7" s="24"/>
      <c r="G7" s="105"/>
    </row>
    <row r="8" ht="15.9" customHeight="1" spans="1:7">
      <c r="A8" s="102"/>
      <c r="B8" s="103"/>
      <c r="C8" s="106"/>
      <c r="D8" s="104"/>
      <c r="E8" s="24"/>
      <c r="F8" s="24"/>
      <c r="G8" s="105"/>
    </row>
    <row r="9" ht="15.9" customHeight="1" spans="1:7">
      <c r="A9" s="102"/>
      <c r="B9" s="103"/>
      <c r="C9" s="106"/>
      <c r="D9" s="104"/>
      <c r="E9" s="24"/>
      <c r="F9" s="24"/>
      <c r="G9" s="105"/>
    </row>
    <row r="10" ht="15.9" customHeight="1" spans="1:7">
      <c r="A10" s="102"/>
      <c r="B10" s="103"/>
      <c r="C10" s="106"/>
      <c r="D10" s="104"/>
      <c r="E10" s="24"/>
      <c r="F10" s="24"/>
      <c r="G10" s="105"/>
    </row>
    <row r="11" ht="15.9" customHeight="1" spans="1:7">
      <c r="A11" s="102"/>
      <c r="B11" s="103"/>
      <c r="C11" s="106"/>
      <c r="D11" s="104"/>
      <c r="E11" s="24"/>
      <c r="F11" s="24"/>
      <c r="G11" s="105"/>
    </row>
    <row r="12" ht="15.9" customHeight="1" spans="1:7">
      <c r="A12" s="102"/>
      <c r="B12" s="103"/>
      <c r="C12" s="106"/>
      <c r="D12" s="104"/>
      <c r="E12" s="24"/>
      <c r="F12" s="24"/>
      <c r="G12" s="105"/>
    </row>
    <row r="13" ht="15.9" customHeight="1" spans="1:7">
      <c r="A13" s="102"/>
      <c r="B13" s="103"/>
      <c r="C13" s="106"/>
      <c r="D13" s="104"/>
      <c r="E13" s="24"/>
      <c r="F13" s="24"/>
      <c r="G13" s="105"/>
    </row>
    <row r="14" ht="15.9" customHeight="1" spans="1:7">
      <c r="A14" s="102"/>
      <c r="B14" s="103"/>
      <c r="C14" s="106"/>
      <c r="D14" s="104"/>
      <c r="E14" s="24"/>
      <c r="F14" s="24"/>
      <c r="G14" s="105"/>
    </row>
    <row r="15" ht="15.9" customHeight="1" spans="1:7">
      <c r="A15" s="102"/>
      <c r="B15" s="103"/>
      <c r="C15" s="106"/>
      <c r="D15" s="104"/>
      <c r="E15" s="24"/>
      <c r="F15" s="24"/>
      <c r="G15" s="105"/>
    </row>
    <row r="16" ht="15.9" customHeight="1" spans="1:7">
      <c r="A16" s="102"/>
      <c r="B16" s="103"/>
      <c r="C16" s="106"/>
      <c r="D16" s="104"/>
      <c r="E16" s="24"/>
      <c r="F16" s="24"/>
      <c r="G16" s="105"/>
    </row>
    <row r="17" ht="15.9" customHeight="1" spans="1:7">
      <c r="A17" s="102"/>
      <c r="B17" s="45"/>
      <c r="C17" s="46"/>
      <c r="D17" s="28"/>
      <c r="E17" s="27"/>
      <c r="F17" s="27"/>
      <c r="G17" s="29"/>
    </row>
    <row r="18" ht="15.9" customHeight="1" spans="1:7">
      <c r="A18" s="102"/>
      <c r="B18" s="45"/>
      <c r="C18" s="46"/>
      <c r="D18" s="28"/>
      <c r="E18" s="27"/>
      <c r="F18" s="27"/>
      <c r="G18" s="29"/>
    </row>
    <row r="19" ht="15.9" customHeight="1" spans="1:7">
      <c r="A19" s="102"/>
      <c r="B19" s="45"/>
      <c r="C19" s="46"/>
      <c r="D19" s="28"/>
      <c r="E19" s="27"/>
      <c r="F19" s="27"/>
      <c r="G19" s="29"/>
    </row>
    <row r="20" ht="15.9" customHeight="1" spans="1:7">
      <c r="A20" s="102"/>
      <c r="B20" s="45"/>
      <c r="C20" s="46"/>
      <c r="D20" s="28"/>
      <c r="E20" s="27"/>
      <c r="F20" s="27"/>
      <c r="G20" s="29"/>
    </row>
    <row r="21" ht="15.9" customHeight="1" spans="1:7">
      <c r="A21" s="102"/>
      <c r="B21" s="45"/>
      <c r="C21" s="46"/>
      <c r="D21" s="28"/>
      <c r="E21" s="27"/>
      <c r="F21" s="27"/>
      <c r="G21" s="29"/>
    </row>
    <row r="22" ht="15.9" customHeight="1" spans="1:7">
      <c r="A22" s="102"/>
      <c r="B22" s="45"/>
      <c r="C22" s="46"/>
      <c r="D22" s="28"/>
      <c r="E22" s="27"/>
      <c r="F22" s="27"/>
      <c r="G22" s="29"/>
    </row>
    <row r="23" ht="15.9" customHeight="1" spans="1:7">
      <c r="A23" s="102"/>
      <c r="B23" s="45"/>
      <c r="C23" s="46"/>
      <c r="D23" s="28"/>
      <c r="E23" s="27"/>
      <c r="F23" s="27"/>
      <c r="G23" s="29"/>
    </row>
    <row r="24" ht="15.9" customHeight="1" spans="1:7">
      <c r="A24" s="102"/>
      <c r="B24" s="45"/>
      <c r="C24" s="46"/>
      <c r="D24" s="28"/>
      <c r="E24" s="27"/>
      <c r="F24" s="27"/>
      <c r="G24" s="29"/>
    </row>
    <row r="25" ht="15.9" customHeight="1" spans="1:7">
      <c r="A25" s="102"/>
      <c r="B25" s="45"/>
      <c r="C25" s="46"/>
      <c r="D25" s="28"/>
      <c r="E25" s="27"/>
      <c r="F25" s="27"/>
      <c r="G25" s="29"/>
    </row>
    <row r="26" ht="15.9" customHeight="1" spans="1:7">
      <c r="A26" s="102"/>
      <c r="B26" s="45"/>
      <c r="C26" s="46"/>
      <c r="D26" s="28"/>
      <c r="E26" s="27"/>
      <c r="F26" s="27"/>
      <c r="G26" s="29"/>
    </row>
    <row r="27" ht="15.9" customHeight="1" spans="1:7">
      <c r="A27" s="102"/>
      <c r="B27" s="45"/>
      <c r="C27" s="46"/>
      <c r="D27" s="28"/>
      <c r="E27" s="27"/>
      <c r="F27" s="27"/>
      <c r="G27" s="29"/>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9" workbookViewId="0">
      <selection activeCell="A1" sqref="A1:P1"/>
    </sheetView>
  </sheetViews>
  <sheetFormatPr defaultColWidth="9" defaultRowHeight="15.75" customHeight="1" outlineLevelCol="7"/>
  <cols>
    <col min="1" max="1" width="5.66666666666667" style="14" customWidth="1"/>
    <col min="2" max="2" width="25.6666666666667" style="14" customWidth="1"/>
    <col min="3" max="3" width="15.6666666666667" style="14" customWidth="1"/>
    <col min="4" max="4" width="9.16666666666667" style="14" customWidth="1"/>
    <col min="5" max="7" width="15.1666666666667" style="14" customWidth="1"/>
    <col min="8" max="8" width="18.5833333333333" style="14" customWidth="1"/>
    <col min="9" max="16384" width="9" style="14"/>
  </cols>
  <sheetData>
    <row r="1" s="11" customFormat="1" ht="30" customHeight="1" spans="1:8">
      <c r="A1" s="15" t="s">
        <v>1212</v>
      </c>
      <c r="B1" s="15"/>
      <c r="C1" s="15"/>
      <c r="D1" s="15"/>
      <c r="E1" s="15"/>
      <c r="F1" s="15"/>
      <c r="G1" s="15"/>
      <c r="H1" s="15"/>
    </row>
    <row r="2" ht="14.5" customHeight="1" spans="1:8">
      <c r="A2" s="16" t="str">
        <f>基本情况!A4&amp;基本情况!B4</f>
        <v>评估基准日：2024年9月13日</v>
      </c>
      <c r="B2" s="16"/>
      <c r="C2" s="16"/>
      <c r="D2" s="16"/>
      <c r="E2" s="16"/>
      <c r="F2" s="16"/>
      <c r="G2" s="16"/>
      <c r="H2" s="40"/>
    </row>
    <row r="3" customHeight="1" spans="1:8">
      <c r="A3" s="16"/>
      <c r="B3" s="16"/>
      <c r="C3" s="16"/>
      <c r="D3" s="16"/>
      <c r="E3" s="16"/>
      <c r="F3" s="16"/>
      <c r="G3" s="16"/>
      <c r="H3" s="41" t="s">
        <v>1213</v>
      </c>
    </row>
    <row r="4" customHeight="1" spans="1:8">
      <c r="A4" s="18" t="str">
        <f>基本情况!A6&amp;基本情况!B6</f>
        <v>被评估单位：海南省农垦五指山茶业集团股份有限公司定安农产品加工厂</v>
      </c>
      <c r="B4" s="18"/>
      <c r="C4" s="18"/>
      <c r="D4" s="18"/>
      <c r="E4" s="18"/>
      <c r="H4" s="42" t="s">
        <v>377</v>
      </c>
    </row>
    <row r="5" s="21" customFormat="1" ht="25" customHeight="1" spans="1:8">
      <c r="A5" s="28" t="s">
        <v>378</v>
      </c>
      <c r="B5" s="28" t="s">
        <v>529</v>
      </c>
      <c r="C5" s="28" t="s">
        <v>1214</v>
      </c>
      <c r="D5" s="28" t="s">
        <v>539</v>
      </c>
      <c r="E5" s="43" t="s">
        <v>509</v>
      </c>
      <c r="F5" s="43" t="s">
        <v>380</v>
      </c>
      <c r="G5" s="28" t="s">
        <v>381</v>
      </c>
      <c r="H5" s="28" t="s">
        <v>464</v>
      </c>
    </row>
    <row r="6" ht="15.9" customHeight="1" spans="1:8">
      <c r="A6" s="44">
        <v>1</v>
      </c>
      <c r="B6" s="70"/>
      <c r="C6" s="70"/>
      <c r="D6" s="46"/>
      <c r="E6" s="72"/>
      <c r="F6" s="72"/>
      <c r="G6" s="27"/>
      <c r="H6" s="29"/>
    </row>
    <row r="7" ht="15.9" customHeight="1" spans="1:8">
      <c r="A7" s="44"/>
      <c r="B7" s="70"/>
      <c r="C7" s="70"/>
      <c r="D7" s="46"/>
      <c r="E7" s="72"/>
      <c r="F7" s="72"/>
      <c r="G7" s="27"/>
      <c r="H7" s="29"/>
    </row>
    <row r="8" ht="15.9" customHeight="1" spans="1:8">
      <c r="A8" s="44"/>
      <c r="B8" s="70"/>
      <c r="C8" s="70"/>
      <c r="D8" s="46"/>
      <c r="E8" s="72"/>
      <c r="F8" s="72"/>
      <c r="G8" s="27"/>
      <c r="H8" s="29"/>
    </row>
    <row r="9" ht="15.9" customHeight="1" spans="1:8">
      <c r="A9" s="44"/>
      <c r="B9" s="70"/>
      <c r="C9" s="70"/>
      <c r="D9" s="46"/>
      <c r="E9" s="72"/>
      <c r="F9" s="72"/>
      <c r="G9" s="27"/>
      <c r="H9" s="29"/>
    </row>
    <row r="10" ht="15.9" customHeight="1" spans="1:8">
      <c r="A10" s="44"/>
      <c r="B10" s="45"/>
      <c r="C10" s="45"/>
      <c r="D10" s="46"/>
      <c r="E10" s="27"/>
      <c r="F10" s="27"/>
      <c r="G10" s="27"/>
      <c r="H10" s="29"/>
    </row>
    <row r="11" ht="15.9" customHeight="1" spans="1:8">
      <c r="A11" s="44"/>
      <c r="B11" s="45"/>
      <c r="C11" s="45"/>
      <c r="D11" s="46"/>
      <c r="E11" s="27"/>
      <c r="F11" s="27"/>
      <c r="G11" s="27"/>
      <c r="H11" s="29"/>
    </row>
    <row r="12" ht="15.9" customHeight="1" spans="1:8">
      <c r="A12" s="44"/>
      <c r="B12" s="45"/>
      <c r="C12" s="45"/>
      <c r="D12" s="46"/>
      <c r="E12" s="27"/>
      <c r="F12" s="27"/>
      <c r="G12" s="27"/>
      <c r="H12" s="29"/>
    </row>
    <row r="13" ht="15.9" customHeight="1" spans="1:8">
      <c r="A13" s="44"/>
      <c r="B13" s="45"/>
      <c r="C13" s="45"/>
      <c r="D13" s="46"/>
      <c r="E13" s="27"/>
      <c r="F13" s="27"/>
      <c r="G13" s="27"/>
      <c r="H13" s="29"/>
    </row>
    <row r="14" ht="15.9" customHeight="1" spans="1:8">
      <c r="A14" s="44"/>
      <c r="B14" s="45"/>
      <c r="C14" s="45"/>
      <c r="D14" s="46"/>
      <c r="E14" s="27"/>
      <c r="F14" s="27"/>
      <c r="G14" s="27"/>
      <c r="H14" s="29"/>
    </row>
    <row r="15" ht="15.9" customHeight="1" spans="1:8">
      <c r="A15" s="44"/>
      <c r="B15" s="45"/>
      <c r="C15" s="45"/>
      <c r="D15" s="46"/>
      <c r="E15" s="27"/>
      <c r="F15" s="27"/>
      <c r="G15" s="27"/>
      <c r="H15" s="29"/>
    </row>
    <row r="16" ht="15.9" customHeight="1" spans="1:8">
      <c r="A16" s="44"/>
      <c r="B16" s="45"/>
      <c r="C16" s="45"/>
      <c r="D16" s="46"/>
      <c r="E16" s="27"/>
      <c r="F16" s="27"/>
      <c r="G16" s="27"/>
      <c r="H16" s="29"/>
    </row>
    <row r="17" ht="15.9" customHeight="1" spans="1:8">
      <c r="A17" s="44"/>
      <c r="B17" s="45"/>
      <c r="C17" s="45"/>
      <c r="D17" s="46"/>
      <c r="E17" s="27"/>
      <c r="F17" s="27"/>
      <c r="G17" s="27"/>
      <c r="H17" s="29"/>
    </row>
    <row r="18" ht="15.9" customHeight="1" spans="1:8">
      <c r="A18" s="44"/>
      <c r="B18" s="45"/>
      <c r="C18" s="45"/>
      <c r="D18" s="46"/>
      <c r="E18" s="27"/>
      <c r="F18" s="27"/>
      <c r="G18" s="27"/>
      <c r="H18" s="29"/>
    </row>
    <row r="19" ht="15.9" customHeight="1" spans="1:8">
      <c r="A19" s="44"/>
      <c r="B19" s="45"/>
      <c r="C19" s="45"/>
      <c r="D19" s="46"/>
      <c r="E19" s="27"/>
      <c r="F19" s="27"/>
      <c r="G19" s="27"/>
      <c r="H19" s="29"/>
    </row>
    <row r="20" ht="15.9" customHeight="1" spans="1:8">
      <c r="A20" s="44"/>
      <c r="B20" s="45"/>
      <c r="C20" s="45"/>
      <c r="D20" s="46"/>
      <c r="E20" s="27"/>
      <c r="F20" s="27"/>
      <c r="G20" s="27"/>
      <c r="H20" s="29"/>
    </row>
    <row r="21" ht="15.9" customHeight="1" spans="1:8">
      <c r="A21" s="44"/>
      <c r="B21" s="45"/>
      <c r="C21" s="45"/>
      <c r="D21" s="46"/>
      <c r="E21" s="27"/>
      <c r="F21" s="27"/>
      <c r="G21" s="27"/>
      <c r="H21" s="29"/>
    </row>
    <row r="22" ht="15.9" customHeight="1" spans="1:8">
      <c r="A22" s="44"/>
      <c r="B22" s="45"/>
      <c r="C22" s="45"/>
      <c r="D22" s="46"/>
      <c r="E22" s="27"/>
      <c r="F22" s="27"/>
      <c r="G22" s="27"/>
      <c r="H22" s="29"/>
    </row>
    <row r="23" ht="15.9" customHeight="1" spans="1:8">
      <c r="A23" s="44"/>
      <c r="B23" s="45"/>
      <c r="C23" s="45"/>
      <c r="D23" s="46"/>
      <c r="E23" s="27"/>
      <c r="F23" s="27"/>
      <c r="G23" s="27"/>
      <c r="H23" s="29"/>
    </row>
    <row r="24" ht="15.9" customHeight="1" spans="1:8">
      <c r="A24" s="44"/>
      <c r="B24" s="45"/>
      <c r="C24" s="45"/>
      <c r="D24" s="46"/>
      <c r="E24" s="27"/>
      <c r="F24" s="27"/>
      <c r="G24" s="27"/>
      <c r="H24" s="29"/>
    </row>
    <row r="25" ht="15.9" customHeight="1" spans="1:8">
      <c r="A25" s="44"/>
      <c r="B25" s="45"/>
      <c r="C25" s="45"/>
      <c r="D25" s="46"/>
      <c r="E25" s="27"/>
      <c r="F25" s="27"/>
      <c r="G25" s="27"/>
      <c r="H25" s="29"/>
    </row>
    <row r="26" ht="15.9" customHeight="1" spans="1:8">
      <c r="A26" s="44"/>
      <c r="B26" s="45"/>
      <c r="C26" s="45"/>
      <c r="D26" s="46"/>
      <c r="E26" s="27"/>
      <c r="F26" s="27"/>
      <c r="G26" s="27"/>
      <c r="H26" s="29"/>
    </row>
    <row r="27" ht="15.9" customHeight="1" spans="1:8">
      <c r="A27" s="44"/>
      <c r="B27" s="45"/>
      <c r="C27" s="45"/>
      <c r="D27" s="46"/>
      <c r="E27" s="27"/>
      <c r="F27" s="27"/>
      <c r="G27" s="27"/>
      <c r="H27" s="29"/>
    </row>
    <row r="28" ht="15.9" customHeight="1" spans="1:8">
      <c r="A28" s="31" t="s">
        <v>471</v>
      </c>
      <c r="B28" s="32"/>
      <c r="C28" s="32"/>
      <c r="D28" s="46"/>
      <c r="E28" s="27">
        <f>SUM(E6:E27)</f>
        <v>0</v>
      </c>
      <c r="F28" s="27">
        <f>SUM(F6:F27)</f>
        <v>0</v>
      </c>
      <c r="G28" s="27">
        <f>SUM(G6:G27)</f>
        <v>0</v>
      </c>
      <c r="H28" s="29"/>
    </row>
    <row r="29" s="13" customFormat="1" ht="15.9" customHeight="1" spans="1:8">
      <c r="A29" s="34" t="str">
        <f>CONCATENATE("被评估单位填表人：",基本情况!$D$9)</f>
        <v>被评估单位填表人：</v>
      </c>
      <c r="B29" s="35"/>
      <c r="C29" s="35"/>
      <c r="D29" s="35"/>
      <c r="E29" s="35"/>
      <c r="F29" s="13" t="str">
        <f>CONCATENATE("资产评估专业人员：",基本情况!$B$16)</f>
        <v>资产评估专业人员：</v>
      </c>
      <c r="G29" s="36"/>
      <c r="H29" s="48"/>
    </row>
    <row r="30" s="13" customFormat="1" ht="15.9" customHeight="1" spans="1:1">
      <c r="A30" s="37" t="str">
        <f>基本情况!$A$7&amp;基本情况!$B$7</f>
        <v>填表日期：2024年9月13日</v>
      </c>
    </row>
  </sheetData>
  <mergeCells count="4">
    <mergeCell ref="A1:H1"/>
    <mergeCell ref="A2:H2"/>
    <mergeCell ref="A4:E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53"/>
  <sheetViews>
    <sheetView zoomScale="60" zoomScaleNormal="60" workbookViewId="0">
      <pane xSplit="6" ySplit="29" topLeftCell="G57" activePane="bottomRight" state="frozen"/>
      <selection/>
      <selection pane="topRight"/>
      <selection pane="bottomLeft"/>
      <selection pane="bottomRight" activeCell="A1" sqref="A1:P1"/>
    </sheetView>
  </sheetViews>
  <sheetFormatPr defaultColWidth="9" defaultRowHeight="15.75" customHeight="1" outlineLevelCol="5"/>
  <cols>
    <col min="1" max="1" width="5.66666666666667" style="14" customWidth="1"/>
    <col min="2" max="2" width="30.6666666666667" style="14" customWidth="1"/>
    <col min="3" max="6" width="20.6666666666667" style="14" customWidth="1"/>
    <col min="7" max="16384" width="9" style="14"/>
  </cols>
  <sheetData>
    <row r="1" ht="25.5" customHeight="1" spans="1:6">
      <c r="A1" s="412" t="s">
        <v>337</v>
      </c>
      <c r="B1" s="412"/>
      <c r="C1" s="412"/>
      <c r="D1" s="412"/>
      <c r="E1" s="412"/>
      <c r="F1" s="412"/>
    </row>
    <row r="2" s="407" customFormat="1" ht="16" customHeight="1" spans="1:6">
      <c r="A2" s="413" t="str">
        <f>基本情况!A4&amp;基本情况!B4</f>
        <v>评估基准日：2024年9月13日</v>
      </c>
      <c r="B2" s="413"/>
      <c r="C2" s="413"/>
      <c r="D2" s="413"/>
      <c r="E2" s="413"/>
      <c r="F2" s="413"/>
    </row>
    <row r="3" s="407" customFormat="1" ht="16" customHeight="1" spans="1:6">
      <c r="A3" s="413"/>
      <c r="B3" s="413"/>
      <c r="C3" s="413"/>
      <c r="D3" s="413"/>
      <c r="E3" s="413"/>
      <c r="F3" s="414" t="s">
        <v>338</v>
      </c>
    </row>
    <row r="4" s="407" customFormat="1" ht="16" customHeight="1" spans="1:6">
      <c r="A4" s="415" t="str">
        <f>基本情况!A6&amp;基本情况!B6</f>
        <v>被评估单位：海南省农垦五指山茶业集团股份有限公司定安农产品加工厂</v>
      </c>
      <c r="B4" s="415"/>
      <c r="F4" s="416" t="s">
        <v>339</v>
      </c>
    </row>
    <row r="5" s="408" customFormat="1" ht="17.5" customHeight="1" spans="1:6">
      <c r="A5" s="417" t="s">
        <v>340</v>
      </c>
      <c r="B5" s="417"/>
      <c r="C5" s="418" t="s">
        <v>341</v>
      </c>
      <c r="D5" s="418" t="s">
        <v>342</v>
      </c>
      <c r="E5" s="418" t="s">
        <v>343</v>
      </c>
      <c r="F5" s="418" t="s">
        <v>344</v>
      </c>
    </row>
    <row r="6" s="408" customFormat="1" ht="17.5" customHeight="1" spans="1:6">
      <c r="A6" s="417"/>
      <c r="B6" s="417"/>
      <c r="C6" s="418" t="s">
        <v>345</v>
      </c>
      <c r="D6" s="418" t="s">
        <v>346</v>
      </c>
      <c r="E6" s="418" t="s">
        <v>347</v>
      </c>
      <c r="F6" s="418" t="s">
        <v>348</v>
      </c>
    </row>
    <row r="7" s="407" customFormat="1" ht="17.5" customHeight="1" spans="1:6">
      <c r="A7" s="417">
        <v>1</v>
      </c>
      <c r="B7" s="419" t="s">
        <v>349</v>
      </c>
      <c r="C7" s="420">
        <f>ROUND('2-分类汇总'!C6/10000,2)</f>
        <v>0</v>
      </c>
      <c r="D7" s="420">
        <f>ROUND('2-分类汇总'!D6/10000,2)</f>
        <v>0</v>
      </c>
      <c r="E7" s="420">
        <f>D7-C7</f>
        <v>0</v>
      </c>
      <c r="F7" s="421" t="str">
        <f t="shared" ref="F7:F28" si="0">IF(OR(C7=0,C7=""),"",ROUND((E7)/C7*100,2))</f>
        <v/>
      </c>
    </row>
    <row r="8" s="407" customFormat="1" ht="17.5" customHeight="1" spans="1:6">
      <c r="A8" s="417">
        <v>2</v>
      </c>
      <c r="B8" s="422" t="s">
        <v>350</v>
      </c>
      <c r="C8" s="420">
        <f>SUM(C9:C23)</f>
        <v>211.06</v>
      </c>
      <c r="D8" s="420">
        <f>SUM(D9:D23)</f>
        <v>87.81</v>
      </c>
      <c r="E8" s="420">
        <f>SUM(E9:E23)</f>
        <v>-123.25</v>
      </c>
      <c r="F8" s="421">
        <f t="shared" si="0"/>
        <v>-58.4</v>
      </c>
    </row>
    <row r="9" s="409" customFormat="1" ht="17.5" customHeight="1" spans="1:6">
      <c r="A9" s="417">
        <v>3</v>
      </c>
      <c r="B9" s="423" t="s">
        <v>351</v>
      </c>
      <c r="C9" s="424">
        <f>ROUND('2-分类汇总'!C19/10000,2)</f>
        <v>0</v>
      </c>
      <c r="D9" s="424">
        <f>ROUND('2-分类汇总'!D19/10000,2)</f>
        <v>0</v>
      </c>
      <c r="E9" s="420">
        <f t="shared" ref="E9:E26" si="1">D9-C9</f>
        <v>0</v>
      </c>
      <c r="F9" s="421" t="str">
        <f t="shared" si="0"/>
        <v/>
      </c>
    </row>
    <row r="10" s="409" customFormat="1" ht="17.5" customHeight="1" spans="1:6">
      <c r="A10" s="417">
        <v>4</v>
      </c>
      <c r="B10" s="423" t="s">
        <v>352</v>
      </c>
      <c r="C10" s="424">
        <f>ROUND('2-分类汇总'!C20/10000,2)</f>
        <v>0</v>
      </c>
      <c r="D10" s="424">
        <f>ROUND('2-分类汇总'!D20/10000,2)</f>
        <v>0</v>
      </c>
      <c r="E10" s="420">
        <f t="shared" si="1"/>
        <v>0</v>
      </c>
      <c r="F10" s="421" t="str">
        <f t="shared" si="0"/>
        <v/>
      </c>
    </row>
    <row r="11" s="409" customFormat="1" ht="17.5" customHeight="1" spans="1:6">
      <c r="A11" s="417">
        <v>5</v>
      </c>
      <c r="B11" s="423" t="s">
        <v>353</v>
      </c>
      <c r="C11" s="424">
        <f>ROUND('2-分类汇总'!C21/10000,2)</f>
        <v>0</v>
      </c>
      <c r="D11" s="424">
        <f>ROUND('2-分类汇总'!D21/10000,2)</f>
        <v>0</v>
      </c>
      <c r="E11" s="420">
        <f t="shared" si="1"/>
        <v>0</v>
      </c>
      <c r="F11" s="421" t="str">
        <f t="shared" si="0"/>
        <v/>
      </c>
    </row>
    <row r="12" s="409" customFormat="1" ht="17.5" customHeight="1" spans="1:6">
      <c r="A12" s="417">
        <v>6</v>
      </c>
      <c r="B12" s="423" t="s">
        <v>354</v>
      </c>
      <c r="C12" s="424">
        <f>ROUND('2-分类汇总'!C22/10000,2)</f>
        <v>0</v>
      </c>
      <c r="D12" s="424">
        <f>ROUND('2-分类汇总'!D22/10000,2)</f>
        <v>0</v>
      </c>
      <c r="E12" s="420">
        <f t="shared" si="1"/>
        <v>0</v>
      </c>
      <c r="F12" s="421" t="str">
        <f t="shared" si="0"/>
        <v/>
      </c>
    </row>
    <row r="13" s="409" customFormat="1" ht="17.5" customHeight="1" spans="1:6">
      <c r="A13" s="417">
        <v>7</v>
      </c>
      <c r="B13" s="423" t="s">
        <v>355</v>
      </c>
      <c r="C13" s="424">
        <f>ROUND('2-分类汇总'!C23/10000,2)</f>
        <v>0</v>
      </c>
      <c r="D13" s="424">
        <f>ROUND('2-分类汇总'!D23/10000,2)</f>
        <v>0</v>
      </c>
      <c r="E13" s="420">
        <f t="shared" si="1"/>
        <v>0</v>
      </c>
      <c r="F13" s="421" t="str">
        <f t="shared" si="0"/>
        <v/>
      </c>
    </row>
    <row r="14" s="409" customFormat="1" ht="17.5" customHeight="1" spans="1:6">
      <c r="A14" s="417">
        <v>8</v>
      </c>
      <c r="B14" s="423" t="s">
        <v>356</v>
      </c>
      <c r="C14" s="424">
        <f>ROUND('2-分类汇总'!C24/10000,2)</f>
        <v>211.06</v>
      </c>
      <c r="D14" s="424">
        <f>ROUND('2-分类汇总'!D24/10000,2)</f>
        <v>87.81</v>
      </c>
      <c r="E14" s="420">
        <f t="shared" si="1"/>
        <v>-123.25</v>
      </c>
      <c r="F14" s="421">
        <f t="shared" si="0"/>
        <v>-58.4</v>
      </c>
    </row>
    <row r="15" s="409" customFormat="1" ht="17.5" customHeight="1" spans="1:6">
      <c r="A15" s="417">
        <v>9</v>
      </c>
      <c r="B15" s="423" t="s">
        <v>357</v>
      </c>
      <c r="C15" s="424">
        <f>ROUND('2-分类汇总'!C25/10000,2)</f>
        <v>0</v>
      </c>
      <c r="D15" s="424">
        <f>ROUND('2-分类汇总'!D25/10000,2)</f>
        <v>0</v>
      </c>
      <c r="E15" s="420">
        <f t="shared" si="1"/>
        <v>0</v>
      </c>
      <c r="F15" s="421" t="str">
        <f t="shared" si="0"/>
        <v/>
      </c>
    </row>
    <row r="16" s="409" customFormat="1" ht="17.5" customHeight="1" spans="1:6">
      <c r="A16" s="417">
        <v>10</v>
      </c>
      <c r="B16" s="423" t="s">
        <v>358</v>
      </c>
      <c r="C16" s="424">
        <f>ROUND('2-分类汇总'!C26/10000,2)</f>
        <v>0</v>
      </c>
      <c r="D16" s="424">
        <f>ROUND('2-分类汇总'!D26/10000,2)</f>
        <v>0</v>
      </c>
      <c r="E16" s="420">
        <f t="shared" si="1"/>
        <v>0</v>
      </c>
      <c r="F16" s="421" t="str">
        <f t="shared" si="0"/>
        <v/>
      </c>
    </row>
    <row r="17" s="409" customFormat="1" ht="17.5" customHeight="1" spans="1:6">
      <c r="A17" s="417">
        <v>11</v>
      </c>
      <c r="B17" s="423" t="s">
        <v>359</v>
      </c>
      <c r="C17" s="424">
        <f>ROUND('2-分类汇总'!C27/10000,2)</f>
        <v>0</v>
      </c>
      <c r="D17" s="424">
        <f>ROUND('2-分类汇总'!D27/10000,2)</f>
        <v>0</v>
      </c>
      <c r="E17" s="420">
        <f t="shared" si="1"/>
        <v>0</v>
      </c>
      <c r="F17" s="421" t="str">
        <f t="shared" si="0"/>
        <v/>
      </c>
    </row>
    <row r="18" s="409" customFormat="1" ht="17.5" customHeight="1" spans="1:6">
      <c r="A18" s="417">
        <v>12</v>
      </c>
      <c r="B18" s="423" t="s">
        <v>360</v>
      </c>
      <c r="C18" s="424">
        <f>ROUND('2-分类汇总'!C28/10000,2)</f>
        <v>0</v>
      </c>
      <c r="D18" s="424">
        <f>ROUND('2-分类汇总'!D28/10000,2)</f>
        <v>0</v>
      </c>
      <c r="E18" s="420">
        <f t="shared" si="1"/>
        <v>0</v>
      </c>
      <c r="F18" s="421" t="str">
        <f t="shared" si="0"/>
        <v/>
      </c>
    </row>
    <row r="19" s="409" customFormat="1" ht="17.5" customHeight="1" spans="1:6">
      <c r="A19" s="417">
        <v>13</v>
      </c>
      <c r="B19" s="423" t="s">
        <v>361</v>
      </c>
      <c r="C19" s="424">
        <f>ROUND('2-分类汇总'!C29/10000,2)</f>
        <v>0</v>
      </c>
      <c r="D19" s="424">
        <f>ROUND('2-分类汇总'!D29/10000,2)</f>
        <v>0</v>
      </c>
      <c r="E19" s="420">
        <f t="shared" si="1"/>
        <v>0</v>
      </c>
      <c r="F19" s="421" t="str">
        <f t="shared" si="0"/>
        <v/>
      </c>
    </row>
    <row r="20" s="410" customFormat="1" ht="17.5" customHeight="1" spans="1:6">
      <c r="A20" s="417">
        <v>14</v>
      </c>
      <c r="B20" s="423" t="s">
        <v>362</v>
      </c>
      <c r="C20" s="424">
        <f>ROUND('2-分类汇总'!C30/10000,2)</f>
        <v>0</v>
      </c>
      <c r="D20" s="424">
        <f>ROUND('2-分类汇总'!D30/10000,2)</f>
        <v>0</v>
      </c>
      <c r="E20" s="420">
        <f t="shared" si="1"/>
        <v>0</v>
      </c>
      <c r="F20" s="421" t="str">
        <f t="shared" si="0"/>
        <v/>
      </c>
    </row>
    <row r="21" s="410" customFormat="1" ht="17.5" customHeight="1" spans="1:6">
      <c r="A21" s="417">
        <v>15</v>
      </c>
      <c r="B21" s="423" t="s">
        <v>363</v>
      </c>
      <c r="C21" s="424">
        <f>ROUND('2-分类汇总'!C31/10000,2)</f>
        <v>0</v>
      </c>
      <c r="D21" s="424">
        <f>ROUND('2-分类汇总'!D31/10000,2)</f>
        <v>0</v>
      </c>
      <c r="E21" s="420">
        <f t="shared" si="1"/>
        <v>0</v>
      </c>
      <c r="F21" s="421" t="str">
        <f t="shared" si="0"/>
        <v/>
      </c>
    </row>
    <row r="22" s="410" customFormat="1" ht="17.5" customHeight="1" spans="1:6">
      <c r="A22" s="417">
        <v>16</v>
      </c>
      <c r="B22" s="423" t="s">
        <v>364</v>
      </c>
      <c r="C22" s="424">
        <f>ROUND('2-分类汇总'!C32/10000,2)</f>
        <v>0</v>
      </c>
      <c r="D22" s="424">
        <f>ROUND('2-分类汇总'!D32/10000,2)</f>
        <v>0</v>
      </c>
      <c r="E22" s="420">
        <f t="shared" si="1"/>
        <v>0</v>
      </c>
      <c r="F22" s="421" t="str">
        <f t="shared" si="0"/>
        <v/>
      </c>
    </row>
    <row r="23" s="410" customFormat="1" ht="17.5" customHeight="1" spans="1:6">
      <c r="A23" s="417">
        <v>17</v>
      </c>
      <c r="B23" s="423" t="s">
        <v>365</v>
      </c>
      <c r="C23" s="424">
        <f>ROUND('2-分类汇总'!C33/10000,2)</f>
        <v>0</v>
      </c>
      <c r="D23" s="424">
        <f>ROUND('2-分类汇总'!D33/10000,2)</f>
        <v>0</v>
      </c>
      <c r="E23" s="420">
        <f t="shared" si="1"/>
        <v>0</v>
      </c>
      <c r="F23" s="421" t="str">
        <f t="shared" si="0"/>
        <v/>
      </c>
    </row>
    <row r="24" s="411" customFormat="1" ht="17.5" customHeight="1" spans="1:6">
      <c r="A24" s="417">
        <v>18</v>
      </c>
      <c r="B24" s="425" t="s">
        <v>366</v>
      </c>
      <c r="C24" s="426">
        <f>C7+C8</f>
        <v>211.06</v>
      </c>
      <c r="D24" s="426">
        <f>D7+D8</f>
        <v>87.81</v>
      </c>
      <c r="E24" s="426">
        <f>E7+E8</f>
        <v>-123.25</v>
      </c>
      <c r="F24" s="427">
        <f t="shared" si="0"/>
        <v>-58.4</v>
      </c>
    </row>
    <row r="25" s="411" customFormat="1" ht="17.5" customHeight="1" spans="1:6">
      <c r="A25" s="417">
        <v>19</v>
      </c>
      <c r="B25" s="428" t="s">
        <v>367</v>
      </c>
      <c r="C25" s="420">
        <f>ROUND('2-分类汇总'!C36/10000,2)</f>
        <v>0</v>
      </c>
      <c r="D25" s="420">
        <f>ROUND('2-分类汇总'!D36/10000,2)</f>
        <v>0</v>
      </c>
      <c r="E25" s="420">
        <f t="shared" si="1"/>
        <v>0</v>
      </c>
      <c r="F25" s="421" t="str">
        <f t="shared" si="0"/>
        <v/>
      </c>
    </row>
    <row r="26" s="411" customFormat="1" ht="17.5" customHeight="1" spans="1:6">
      <c r="A26" s="417">
        <v>20</v>
      </c>
      <c r="B26" s="428" t="s">
        <v>368</v>
      </c>
      <c r="C26" s="420">
        <f>ROUND('2-分类汇总'!C49/10000,2)</f>
        <v>0</v>
      </c>
      <c r="D26" s="420">
        <f>ROUND('2-分类汇总'!D49/10000,2)</f>
        <v>0</v>
      </c>
      <c r="E26" s="420">
        <f t="shared" si="1"/>
        <v>0</v>
      </c>
      <c r="F26" s="421" t="str">
        <f t="shared" si="0"/>
        <v/>
      </c>
    </row>
    <row r="27" s="411" customFormat="1" ht="17.5" customHeight="1" spans="1:6">
      <c r="A27" s="417">
        <v>21</v>
      </c>
      <c r="B27" s="425" t="s">
        <v>369</v>
      </c>
      <c r="C27" s="426">
        <f>C25+C26</f>
        <v>0</v>
      </c>
      <c r="D27" s="426">
        <f>D25+D26</f>
        <v>0</v>
      </c>
      <c r="E27" s="426">
        <f>E25+E26</f>
        <v>0</v>
      </c>
      <c r="F27" s="427" t="str">
        <f t="shared" si="0"/>
        <v/>
      </c>
    </row>
    <row r="28" s="411" customFormat="1" ht="17.5" customHeight="1" spans="1:6">
      <c r="A28" s="417">
        <v>22</v>
      </c>
      <c r="B28" s="425" t="s">
        <v>370</v>
      </c>
      <c r="C28" s="426">
        <f>C24-C27</f>
        <v>211.06</v>
      </c>
      <c r="D28" s="426">
        <f>D24-D27</f>
        <v>87.81</v>
      </c>
      <c r="E28" s="426">
        <f>E24-E27</f>
        <v>-123.25</v>
      </c>
      <c r="F28" s="427">
        <f t="shared" si="0"/>
        <v>-58.4</v>
      </c>
    </row>
    <row r="29" s="407" customFormat="1" ht="17.5" customHeight="1" spans="4:6">
      <c r="D29" s="48" t="str">
        <f>基本情况!C4&amp;基本情况!D4</f>
        <v>资产评估机构：海南瑞衡资产评估土地房地产估价有限公司</v>
      </c>
      <c r="E29" s="48"/>
      <c r="F29" s="48"/>
    </row>
    <row r="30" customHeight="1" spans="1:6">
      <c r="A30" s="429" t="s">
        <v>371</v>
      </c>
      <c r="B30" s="430"/>
      <c r="C30" s="430"/>
      <c r="D30" s="430"/>
      <c r="E30" s="430"/>
      <c r="F30" s="430"/>
    </row>
    <row r="31" ht="25.5" customHeight="1" spans="1:6">
      <c r="A31" s="412" t="s">
        <v>337</v>
      </c>
      <c r="B31" s="412"/>
      <c r="C31" s="412"/>
      <c r="D31" s="412"/>
      <c r="E31" s="412"/>
      <c r="F31" s="412"/>
    </row>
    <row r="32" ht="16" customHeight="1" spans="1:6">
      <c r="A32" s="413" t="str">
        <f>A2</f>
        <v>评估基准日：2024年9月13日</v>
      </c>
      <c r="B32" s="413"/>
      <c r="C32" s="413"/>
      <c r="D32" s="413"/>
      <c r="E32" s="413"/>
      <c r="F32" s="413"/>
    </row>
    <row r="33" ht="16" customHeight="1" spans="1:6">
      <c r="A33" s="413"/>
      <c r="B33" s="413"/>
      <c r="C33" s="413"/>
      <c r="D33" s="413"/>
      <c r="E33" s="413"/>
      <c r="F33" s="414" t="s">
        <v>338</v>
      </c>
    </row>
    <row r="34" ht="16" customHeight="1" spans="1:6">
      <c r="A34" s="415" t="str">
        <f>A4</f>
        <v>被评估单位：海南省农垦五指山茶业集团股份有限公司定安农产品加工厂</v>
      </c>
      <c r="B34" s="415"/>
      <c r="C34" s="407"/>
      <c r="D34" s="407"/>
      <c r="E34" s="407"/>
      <c r="F34" s="416" t="s">
        <v>339</v>
      </c>
    </row>
    <row r="35" ht="17.5" customHeight="1" spans="1:6">
      <c r="A35" s="417" t="s">
        <v>340</v>
      </c>
      <c r="B35" s="417"/>
      <c r="C35" s="418" t="s">
        <v>341</v>
      </c>
      <c r="D35" s="418" t="s">
        <v>342</v>
      </c>
      <c r="E35" s="418" t="s">
        <v>343</v>
      </c>
      <c r="F35" s="418" t="s">
        <v>344</v>
      </c>
    </row>
    <row r="36" ht="17.5" customHeight="1" spans="1:6">
      <c r="A36" s="417"/>
      <c r="B36" s="417"/>
      <c r="C36" s="418" t="s">
        <v>345</v>
      </c>
      <c r="D36" s="418" t="s">
        <v>346</v>
      </c>
      <c r="E36" s="418" t="s">
        <v>347</v>
      </c>
      <c r="F36" s="418" t="s">
        <v>348</v>
      </c>
    </row>
    <row r="37" ht="17.5" customHeight="1" spans="1:6">
      <c r="A37" s="417">
        <v>1</v>
      </c>
      <c r="B37" s="419" t="s">
        <v>349</v>
      </c>
      <c r="C37" s="420">
        <f>C7</f>
        <v>0</v>
      </c>
      <c r="D37" s="420">
        <f>D7</f>
        <v>0</v>
      </c>
      <c r="E37" s="420">
        <f>D37-C37</f>
        <v>0</v>
      </c>
      <c r="F37" s="421" t="str">
        <f t="shared" ref="F37:F50" si="2">IF(OR(C37=0,C37=""),"",ROUND((E37)/C37*100,2))</f>
        <v/>
      </c>
    </row>
    <row r="38" ht="17.5" customHeight="1" spans="1:6">
      <c r="A38" s="417">
        <v>2</v>
      </c>
      <c r="B38" s="422" t="s">
        <v>350</v>
      </c>
      <c r="C38" s="420">
        <f>SUM(C39:C45)-C44</f>
        <v>211.06</v>
      </c>
      <c r="D38" s="420">
        <f>SUM(D39:D45)-D44</f>
        <v>87.81</v>
      </c>
      <c r="E38" s="420">
        <f>SUM(E39:E45)-E44</f>
        <v>-123.25</v>
      </c>
      <c r="F38" s="421">
        <f t="shared" si="2"/>
        <v>-58.4</v>
      </c>
    </row>
    <row r="39" ht="17.5" customHeight="1" spans="1:6">
      <c r="A39" s="417">
        <v>3</v>
      </c>
      <c r="B39" s="431" t="s">
        <v>372</v>
      </c>
      <c r="C39" s="424">
        <f>C12</f>
        <v>0</v>
      </c>
      <c r="D39" s="424">
        <f>D12</f>
        <v>0</v>
      </c>
      <c r="E39" s="420">
        <f t="shared" ref="E39:E45" si="3">D39-C39</f>
        <v>0</v>
      </c>
      <c r="F39" s="421" t="str">
        <f t="shared" si="2"/>
        <v/>
      </c>
    </row>
    <row r="40" ht="17.5" customHeight="1" spans="1:6">
      <c r="A40" s="417">
        <v>4</v>
      </c>
      <c r="B40" s="423" t="s">
        <v>355</v>
      </c>
      <c r="C40" s="424">
        <f>C13</f>
        <v>0</v>
      </c>
      <c r="D40" s="424">
        <f>D13</f>
        <v>0</v>
      </c>
      <c r="E40" s="420">
        <f t="shared" si="3"/>
        <v>0</v>
      </c>
      <c r="F40" s="421" t="str">
        <f t="shared" si="2"/>
        <v/>
      </c>
    </row>
    <row r="41" ht="17.5" customHeight="1" spans="1:6">
      <c r="A41" s="417">
        <v>5</v>
      </c>
      <c r="B41" s="423" t="s">
        <v>356</v>
      </c>
      <c r="C41" s="424">
        <f t="shared" ref="C41:D42" si="4">C14</f>
        <v>211.06</v>
      </c>
      <c r="D41" s="424">
        <f t="shared" si="4"/>
        <v>87.81</v>
      </c>
      <c r="E41" s="420">
        <f t="shared" si="3"/>
        <v>-123.25</v>
      </c>
      <c r="F41" s="421">
        <f t="shared" si="2"/>
        <v>-58.4</v>
      </c>
    </row>
    <row r="42" ht="17.5" customHeight="1" spans="1:6">
      <c r="A42" s="417">
        <v>6</v>
      </c>
      <c r="B42" s="423" t="s">
        <v>357</v>
      </c>
      <c r="C42" s="424">
        <f t="shared" si="4"/>
        <v>0</v>
      </c>
      <c r="D42" s="424">
        <f t="shared" si="4"/>
        <v>0</v>
      </c>
      <c r="E42" s="420">
        <f t="shared" si="3"/>
        <v>0</v>
      </c>
      <c r="F42" s="421" t="str">
        <f t="shared" si="2"/>
        <v/>
      </c>
    </row>
    <row r="43" ht="17.5" customHeight="1" spans="1:6">
      <c r="A43" s="417">
        <v>7</v>
      </c>
      <c r="B43" s="423" t="s">
        <v>360</v>
      </c>
      <c r="C43" s="424">
        <f>C18</f>
        <v>0</v>
      </c>
      <c r="D43" s="424">
        <f>D18</f>
        <v>0</v>
      </c>
      <c r="E43" s="420">
        <f t="shared" si="3"/>
        <v>0</v>
      </c>
      <c r="F43" s="421" t="str">
        <f t="shared" si="2"/>
        <v/>
      </c>
    </row>
    <row r="44" ht="17.5" customHeight="1" spans="1:6">
      <c r="A44" s="417">
        <v>8</v>
      </c>
      <c r="B44" s="431" t="s">
        <v>373</v>
      </c>
      <c r="C44" s="424">
        <f>ROUND('4-10无形资产汇总'!C6/10000,2)</f>
        <v>0</v>
      </c>
      <c r="D44" s="424">
        <f>ROUND('4-10无形资产汇总'!D6/10000,2)</f>
        <v>0</v>
      </c>
      <c r="E44" s="420">
        <f t="shared" si="3"/>
        <v>0</v>
      </c>
      <c r="F44" s="421" t="str">
        <f t="shared" si="2"/>
        <v/>
      </c>
    </row>
    <row r="45" ht="17.5" customHeight="1" spans="1:6">
      <c r="A45" s="417">
        <v>9</v>
      </c>
      <c r="B45" s="423" t="s">
        <v>365</v>
      </c>
      <c r="C45" s="424">
        <f>SUM(C9,C10,C11,C16,C17,C19,C20,C21,C22,C23)</f>
        <v>0</v>
      </c>
      <c r="D45" s="424">
        <f>SUM(D9,D10,D11,D16,D17,D19,D20,D21,D22,D23)</f>
        <v>0</v>
      </c>
      <c r="E45" s="420">
        <f t="shared" si="3"/>
        <v>0</v>
      </c>
      <c r="F45" s="421" t="str">
        <f t="shared" si="2"/>
        <v/>
      </c>
    </row>
    <row r="46" ht="17.5" customHeight="1" spans="1:6">
      <c r="A46" s="417">
        <v>10</v>
      </c>
      <c r="B46" s="425" t="s">
        <v>366</v>
      </c>
      <c r="C46" s="426">
        <f>C37+C38</f>
        <v>211.06</v>
      </c>
      <c r="D46" s="426">
        <f>D37+D38</f>
        <v>87.81</v>
      </c>
      <c r="E46" s="426">
        <f>E37+E38</f>
        <v>-123.25</v>
      </c>
      <c r="F46" s="427">
        <f t="shared" si="2"/>
        <v>-58.4</v>
      </c>
    </row>
    <row r="47" ht="17.5" customHeight="1" spans="1:6">
      <c r="A47" s="417">
        <v>11</v>
      </c>
      <c r="B47" s="428" t="s">
        <v>367</v>
      </c>
      <c r="C47" s="420">
        <f>C25</f>
        <v>0</v>
      </c>
      <c r="D47" s="420">
        <f>D25</f>
        <v>0</v>
      </c>
      <c r="E47" s="420">
        <f t="shared" ref="E47:E48" si="5">D47-C47</f>
        <v>0</v>
      </c>
      <c r="F47" s="421" t="str">
        <f t="shared" si="2"/>
        <v/>
      </c>
    </row>
    <row r="48" ht="17.5" customHeight="1" spans="1:6">
      <c r="A48" s="417">
        <v>12</v>
      </c>
      <c r="B48" s="428" t="s">
        <v>368</v>
      </c>
      <c r="C48" s="420">
        <f>C26</f>
        <v>0</v>
      </c>
      <c r="D48" s="420">
        <f>D26</f>
        <v>0</v>
      </c>
      <c r="E48" s="420">
        <f t="shared" si="5"/>
        <v>0</v>
      </c>
      <c r="F48" s="421" t="str">
        <f t="shared" si="2"/>
        <v/>
      </c>
    </row>
    <row r="49" ht="17.5" customHeight="1" spans="1:6">
      <c r="A49" s="417">
        <v>13</v>
      </c>
      <c r="B49" s="425" t="s">
        <v>369</v>
      </c>
      <c r="C49" s="426">
        <f>C47+C48</f>
        <v>0</v>
      </c>
      <c r="D49" s="426">
        <f>D47+D48</f>
        <v>0</v>
      </c>
      <c r="E49" s="426">
        <f>E47+E48</f>
        <v>0</v>
      </c>
      <c r="F49" s="427" t="str">
        <f t="shared" si="2"/>
        <v/>
      </c>
    </row>
    <row r="50" ht="17.5" customHeight="1" spans="1:6">
      <c r="A50" s="417">
        <v>14</v>
      </c>
      <c r="B50" s="425" t="s">
        <v>370</v>
      </c>
      <c r="C50" s="426">
        <f>C46-C49</f>
        <v>211.06</v>
      </c>
      <c r="D50" s="426">
        <f>D46-D49</f>
        <v>87.81</v>
      </c>
      <c r="E50" s="426">
        <f>E46-E49</f>
        <v>-123.25</v>
      </c>
      <c r="F50" s="427">
        <f t="shared" si="2"/>
        <v>-58.4</v>
      </c>
    </row>
    <row r="51" customHeight="1" spans="1:6">
      <c r="A51" s="407"/>
      <c r="B51" s="407"/>
      <c r="C51" s="407"/>
      <c r="D51" s="48" t="str">
        <f>D29</f>
        <v>资产评估机构：海南瑞衡资产评估土地房地产估价有限公司</v>
      </c>
      <c r="E51" s="48"/>
      <c r="F51" s="48"/>
    </row>
    <row r="53" customHeight="1" spans="2:6">
      <c r="B53" s="432" t="s">
        <v>374</v>
      </c>
      <c r="C53" s="433">
        <f>C50-C28</f>
        <v>0</v>
      </c>
      <c r="D53" s="433">
        <f t="shared" ref="D53:E53" si="6">D50-D28</f>
        <v>0</v>
      </c>
      <c r="E53" s="433">
        <f t="shared" si="6"/>
        <v>0</v>
      </c>
      <c r="F53" s="433"/>
    </row>
  </sheetData>
  <mergeCells count="8">
    <mergeCell ref="A1:F1"/>
    <mergeCell ref="A2:F2"/>
    <mergeCell ref="D29:F29"/>
    <mergeCell ref="A31:F31"/>
    <mergeCell ref="A32:F32"/>
    <mergeCell ref="D51:F51"/>
    <mergeCell ref="A35:B36"/>
    <mergeCell ref="A5:B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9" workbookViewId="0">
      <selection activeCell="A1" sqref="A1:P1"/>
    </sheetView>
  </sheetViews>
  <sheetFormatPr defaultColWidth="9" defaultRowHeight="15.75" customHeight="1" outlineLevelCol="7"/>
  <cols>
    <col min="1" max="1" width="5.66666666666667" style="14" customWidth="1"/>
    <col min="2" max="2" width="32.5833333333333" style="14" customWidth="1"/>
    <col min="3" max="4" width="9.16666666666667" style="14" customWidth="1"/>
    <col min="5" max="5" width="10" style="14" customWidth="1"/>
    <col min="6" max="7" width="15.5833333333333" style="14" customWidth="1"/>
    <col min="8" max="8" width="18.5833333333333" style="14" customWidth="1"/>
    <col min="9" max="16384" width="9" style="14"/>
  </cols>
  <sheetData>
    <row r="1" s="11" customFormat="1" ht="30" customHeight="1" spans="1:8">
      <c r="A1" s="15" t="s">
        <v>1215</v>
      </c>
      <c r="B1" s="15"/>
      <c r="C1" s="15"/>
      <c r="D1" s="15"/>
      <c r="E1" s="15"/>
      <c r="F1" s="15"/>
      <c r="G1" s="15"/>
      <c r="H1" s="15"/>
    </row>
    <row r="2" ht="14.5" customHeight="1" spans="1:8">
      <c r="A2" s="16" t="str">
        <f>基本情况!A4&amp;基本情况!B4</f>
        <v>评估基准日：2024年9月13日</v>
      </c>
      <c r="B2" s="16"/>
      <c r="C2" s="16"/>
      <c r="D2" s="16"/>
      <c r="E2" s="16"/>
      <c r="F2" s="16"/>
      <c r="G2" s="40"/>
      <c r="H2" s="40"/>
    </row>
    <row r="3" customHeight="1" spans="1:8">
      <c r="A3" s="16"/>
      <c r="B3" s="16"/>
      <c r="C3" s="16"/>
      <c r="D3" s="16"/>
      <c r="E3" s="16"/>
      <c r="F3" s="16"/>
      <c r="G3" s="40"/>
      <c r="H3" s="41" t="s">
        <v>1216</v>
      </c>
    </row>
    <row r="4" customHeight="1" spans="1:8">
      <c r="A4" s="18" t="str">
        <f>基本情况!A6&amp;基本情况!B6</f>
        <v>被评估单位：海南省农垦五指山茶业集团股份有限公司定安农产品加工厂</v>
      </c>
      <c r="B4" s="18"/>
      <c r="C4" s="18"/>
      <c r="H4" s="42" t="s">
        <v>377</v>
      </c>
    </row>
    <row r="5" s="21" customFormat="1" ht="25" customHeight="1" spans="1:8">
      <c r="A5" s="28" t="s">
        <v>378</v>
      </c>
      <c r="B5" s="28" t="s">
        <v>529</v>
      </c>
      <c r="C5" s="28" t="s">
        <v>539</v>
      </c>
      <c r="D5" s="28" t="s">
        <v>724</v>
      </c>
      <c r="E5" s="101" t="s">
        <v>532</v>
      </c>
      <c r="F5" s="43" t="s">
        <v>380</v>
      </c>
      <c r="G5" s="28" t="s">
        <v>381</v>
      </c>
      <c r="H5" s="28" t="s">
        <v>464</v>
      </c>
    </row>
    <row r="6" ht="15.9" customHeight="1" spans="1:8">
      <c r="A6" s="44">
        <v>1</v>
      </c>
      <c r="B6" s="45"/>
      <c r="C6" s="46"/>
      <c r="D6" s="46"/>
      <c r="E6" s="62"/>
      <c r="F6" s="27"/>
      <c r="G6" s="27"/>
      <c r="H6" s="29"/>
    </row>
    <row r="7" ht="15.9" customHeight="1" spans="1:8">
      <c r="A7" s="44"/>
      <c r="B7" s="45"/>
      <c r="C7" s="46"/>
      <c r="D7" s="46"/>
      <c r="E7" s="62"/>
      <c r="F7" s="27"/>
      <c r="G7" s="27"/>
      <c r="H7" s="29"/>
    </row>
    <row r="8" ht="15.9" customHeight="1" spans="1:8">
      <c r="A8" s="44"/>
      <c r="B8" s="45"/>
      <c r="C8" s="46"/>
      <c r="D8" s="46"/>
      <c r="E8" s="62"/>
      <c r="F8" s="27"/>
      <c r="G8" s="27"/>
      <c r="H8" s="29"/>
    </row>
    <row r="9" ht="15.9" customHeight="1" spans="1:8">
      <c r="A9" s="44"/>
      <c r="B9" s="45"/>
      <c r="C9" s="46"/>
      <c r="D9" s="46"/>
      <c r="E9" s="62"/>
      <c r="F9" s="27"/>
      <c r="G9" s="27"/>
      <c r="H9" s="29"/>
    </row>
    <row r="10" ht="15.9" customHeight="1" spans="1:8">
      <c r="A10" s="44"/>
      <c r="B10" s="45"/>
      <c r="C10" s="46"/>
      <c r="D10" s="46"/>
      <c r="E10" s="62"/>
      <c r="F10" s="27"/>
      <c r="G10" s="27"/>
      <c r="H10" s="29"/>
    </row>
    <row r="11" ht="15.9" customHeight="1" spans="1:8">
      <c r="A11" s="44"/>
      <c r="B11" s="45"/>
      <c r="C11" s="46"/>
      <c r="D11" s="46"/>
      <c r="E11" s="62"/>
      <c r="F11" s="27"/>
      <c r="G11" s="27"/>
      <c r="H11" s="29"/>
    </row>
    <row r="12" ht="15.9" customHeight="1" spans="1:8">
      <c r="A12" s="44"/>
      <c r="B12" s="45"/>
      <c r="C12" s="46"/>
      <c r="D12" s="46"/>
      <c r="E12" s="62"/>
      <c r="F12" s="27"/>
      <c r="G12" s="27"/>
      <c r="H12" s="29"/>
    </row>
    <row r="13" ht="15.9" customHeight="1" spans="1:8">
      <c r="A13" s="44"/>
      <c r="B13" s="45"/>
      <c r="C13" s="46"/>
      <c r="D13" s="46"/>
      <c r="E13" s="62"/>
      <c r="F13" s="27"/>
      <c r="G13" s="27"/>
      <c r="H13" s="29"/>
    </row>
    <row r="14" ht="15.9" customHeight="1" spans="1:8">
      <c r="A14" s="44"/>
      <c r="B14" s="45"/>
      <c r="C14" s="46"/>
      <c r="D14" s="46"/>
      <c r="E14" s="62"/>
      <c r="F14" s="27"/>
      <c r="G14" s="27"/>
      <c r="H14" s="29"/>
    </row>
    <row r="15" ht="15.9" customHeight="1" spans="1:8">
      <c r="A15" s="44"/>
      <c r="B15" s="45"/>
      <c r="C15" s="46"/>
      <c r="D15" s="46"/>
      <c r="E15" s="62"/>
      <c r="F15" s="27"/>
      <c r="G15" s="27"/>
      <c r="H15" s="29"/>
    </row>
    <row r="16" ht="15.9" customHeight="1" spans="1:8">
      <c r="A16" s="44"/>
      <c r="B16" s="45"/>
      <c r="C16" s="46"/>
      <c r="D16" s="46"/>
      <c r="E16" s="62"/>
      <c r="F16" s="27"/>
      <c r="G16" s="27"/>
      <c r="H16" s="29"/>
    </row>
    <row r="17" ht="15.9" customHeight="1" spans="1:8">
      <c r="A17" s="44"/>
      <c r="B17" s="45"/>
      <c r="C17" s="46"/>
      <c r="D17" s="46"/>
      <c r="E17" s="62"/>
      <c r="F17" s="27"/>
      <c r="G17" s="27"/>
      <c r="H17" s="29"/>
    </row>
    <row r="18" ht="15.9" customHeight="1" spans="1:8">
      <c r="A18" s="44"/>
      <c r="B18" s="45"/>
      <c r="C18" s="46"/>
      <c r="D18" s="46"/>
      <c r="E18" s="62"/>
      <c r="F18" s="27"/>
      <c r="G18" s="27"/>
      <c r="H18" s="29"/>
    </row>
    <row r="19" ht="15.9" customHeight="1" spans="1:8">
      <c r="A19" s="44"/>
      <c r="B19" s="45"/>
      <c r="C19" s="46"/>
      <c r="D19" s="46"/>
      <c r="E19" s="62"/>
      <c r="F19" s="27"/>
      <c r="G19" s="27"/>
      <c r="H19" s="29"/>
    </row>
    <row r="20" ht="15.9" customHeight="1" spans="1:8">
      <c r="A20" s="44"/>
      <c r="B20" s="45"/>
      <c r="C20" s="46"/>
      <c r="D20" s="46"/>
      <c r="E20" s="62"/>
      <c r="F20" s="27"/>
      <c r="G20" s="27"/>
      <c r="H20" s="29"/>
    </row>
    <row r="21" ht="15.9" customHeight="1" spans="1:8">
      <c r="A21" s="44"/>
      <c r="B21" s="45"/>
      <c r="C21" s="46"/>
      <c r="D21" s="46"/>
      <c r="E21" s="62"/>
      <c r="F21" s="27"/>
      <c r="G21" s="27"/>
      <c r="H21" s="29"/>
    </row>
    <row r="22" ht="15.9" customHeight="1" spans="1:8">
      <c r="A22" s="44"/>
      <c r="B22" s="45"/>
      <c r="C22" s="46"/>
      <c r="D22" s="46"/>
      <c r="E22" s="62"/>
      <c r="F22" s="27"/>
      <c r="G22" s="27"/>
      <c r="H22" s="29"/>
    </row>
    <row r="23" ht="15.9" customHeight="1" spans="1:8">
      <c r="A23" s="44"/>
      <c r="B23" s="45"/>
      <c r="C23" s="46"/>
      <c r="D23" s="46"/>
      <c r="E23" s="62"/>
      <c r="F23" s="27"/>
      <c r="G23" s="27"/>
      <c r="H23" s="29"/>
    </row>
    <row r="24" ht="15.9" customHeight="1" spans="1:8">
      <c r="A24" s="44"/>
      <c r="B24" s="45"/>
      <c r="C24" s="46"/>
      <c r="D24" s="46"/>
      <c r="E24" s="62"/>
      <c r="F24" s="27"/>
      <c r="G24" s="27"/>
      <c r="H24" s="29"/>
    </row>
    <row r="25" ht="15.9" customHeight="1" spans="1:8">
      <c r="A25" s="44"/>
      <c r="B25" s="45"/>
      <c r="C25" s="46"/>
      <c r="D25" s="46"/>
      <c r="E25" s="62"/>
      <c r="F25" s="27"/>
      <c r="G25" s="27"/>
      <c r="H25" s="29"/>
    </row>
    <row r="26" ht="15.9" customHeight="1" spans="1:8">
      <c r="A26" s="44"/>
      <c r="B26" s="45"/>
      <c r="C26" s="46"/>
      <c r="D26" s="46"/>
      <c r="E26" s="62"/>
      <c r="F26" s="27"/>
      <c r="G26" s="27"/>
      <c r="H26" s="29"/>
    </row>
    <row r="27" ht="15.9" customHeight="1" spans="1:8">
      <c r="A27" s="44"/>
      <c r="B27" s="45"/>
      <c r="C27" s="46"/>
      <c r="D27" s="46"/>
      <c r="E27" s="62"/>
      <c r="F27" s="27"/>
      <c r="G27" s="27"/>
      <c r="H27" s="29"/>
    </row>
    <row r="28" ht="15.9" customHeight="1" spans="1:8">
      <c r="A28" s="31" t="s">
        <v>471</v>
      </c>
      <c r="B28" s="32"/>
      <c r="C28" s="46"/>
      <c r="D28" s="46"/>
      <c r="E28" s="62"/>
      <c r="F28" s="27">
        <f>SUM(F6:F27)</f>
        <v>0</v>
      </c>
      <c r="G28" s="27">
        <f>SUM(G6:G27)</f>
        <v>0</v>
      </c>
      <c r="H28" s="29"/>
    </row>
    <row r="29" s="13" customFormat="1" customHeight="1" spans="1:8">
      <c r="A29" s="34" t="str">
        <f>CONCATENATE("被评估单位填表人：",基本情况!$D$9)</f>
        <v>被评估单位填表人：</v>
      </c>
      <c r="B29" s="35"/>
      <c r="C29" s="35"/>
      <c r="D29" s="35"/>
      <c r="F29" s="36" t="str">
        <f>CONCATENATE("资产评估专业人员：",基本情况!$B$16)</f>
        <v>资产评估专业人员：</v>
      </c>
      <c r="G29" s="48"/>
      <c r="H29" s="48"/>
    </row>
    <row r="30" s="13" customFormat="1" customHeight="1" spans="1:1">
      <c r="A30" s="37" t="str">
        <f>基本情况!$A$7&amp;基本情况!$B$7</f>
        <v>填表日期：2024年9月13日</v>
      </c>
    </row>
  </sheetData>
  <mergeCells count="4">
    <mergeCell ref="A1:H1"/>
    <mergeCell ref="A2:H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1217</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1218</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538</v>
      </c>
      <c r="E5" s="43" t="s">
        <v>380</v>
      </c>
      <c r="F5" s="28" t="s">
        <v>381</v>
      </c>
      <c r="G5" s="28" t="s">
        <v>464</v>
      </c>
    </row>
    <row r="6" ht="15.9" customHeight="1" spans="1:7">
      <c r="A6" s="44">
        <v>1</v>
      </c>
      <c r="B6" s="70"/>
      <c r="C6" s="95"/>
      <c r="D6" s="71"/>
      <c r="E6" s="72"/>
      <c r="F6" s="27"/>
      <c r="G6" s="29"/>
    </row>
    <row r="7" ht="15.9" customHeight="1" spans="1:7">
      <c r="A7" s="44"/>
      <c r="B7" s="70"/>
      <c r="C7" s="95"/>
      <c r="D7" s="71"/>
      <c r="E7" s="72"/>
      <c r="F7" s="27"/>
      <c r="G7" s="29"/>
    </row>
    <row r="8" ht="15.9" customHeight="1" spans="1:7">
      <c r="A8" s="44"/>
      <c r="B8" s="70"/>
      <c r="C8" s="95"/>
      <c r="D8" s="28"/>
      <c r="E8" s="72"/>
      <c r="F8" s="27"/>
      <c r="G8" s="29"/>
    </row>
    <row r="9" ht="15.9" customHeight="1" spans="1:7">
      <c r="A9" s="44"/>
      <c r="B9" s="45"/>
      <c r="C9" s="95"/>
      <c r="D9" s="28"/>
      <c r="E9" s="27"/>
      <c r="F9" s="27"/>
      <c r="G9" s="29"/>
    </row>
    <row r="10" ht="15.9" customHeight="1" spans="1:7">
      <c r="A10" s="44"/>
      <c r="B10" s="45"/>
      <c r="C10" s="95"/>
      <c r="D10" s="28"/>
      <c r="E10" s="27"/>
      <c r="F10" s="27"/>
      <c r="G10" s="29"/>
    </row>
    <row r="11" ht="15.9" customHeight="1" spans="1:7">
      <c r="A11" s="44"/>
      <c r="B11" s="45"/>
      <c r="C11" s="95"/>
      <c r="D11" s="28"/>
      <c r="E11" s="27"/>
      <c r="F11" s="27"/>
      <c r="G11" s="29"/>
    </row>
    <row r="12" ht="15.9" customHeight="1" spans="1:7">
      <c r="A12" s="44"/>
      <c r="B12" s="45"/>
      <c r="C12" s="95"/>
      <c r="D12" s="28"/>
      <c r="E12" s="27"/>
      <c r="F12" s="27"/>
      <c r="G12" s="29"/>
    </row>
    <row r="13" ht="15.9" customHeight="1" spans="1:7">
      <c r="A13" s="44"/>
      <c r="B13" s="45"/>
      <c r="C13" s="95"/>
      <c r="D13" s="28"/>
      <c r="E13" s="27"/>
      <c r="F13" s="27"/>
      <c r="G13" s="29"/>
    </row>
    <row r="14" ht="15.9" customHeight="1" spans="1:7">
      <c r="A14" s="44"/>
      <c r="B14" s="45"/>
      <c r="C14" s="95"/>
      <c r="D14" s="28"/>
      <c r="E14" s="27"/>
      <c r="F14" s="27"/>
      <c r="G14" s="29"/>
    </row>
    <row r="15" ht="15.9" customHeight="1" spans="1:7">
      <c r="A15" s="44"/>
      <c r="B15" s="45"/>
      <c r="C15" s="95"/>
      <c r="D15" s="28"/>
      <c r="E15" s="27"/>
      <c r="F15" s="27"/>
      <c r="G15" s="29"/>
    </row>
    <row r="16" ht="15.9" customHeight="1" spans="1:7">
      <c r="A16" s="44"/>
      <c r="B16" s="45"/>
      <c r="C16" s="95"/>
      <c r="D16" s="28"/>
      <c r="E16" s="27"/>
      <c r="F16" s="27"/>
      <c r="G16" s="29"/>
    </row>
    <row r="17" ht="15.9" customHeight="1" spans="1:7">
      <c r="A17" s="44"/>
      <c r="B17" s="45"/>
      <c r="C17" s="95"/>
      <c r="D17" s="28"/>
      <c r="E17" s="27"/>
      <c r="F17" s="27"/>
      <c r="G17" s="29"/>
    </row>
    <row r="18" ht="15.9" customHeight="1" spans="1:7">
      <c r="A18" s="44"/>
      <c r="B18" s="45"/>
      <c r="C18" s="95"/>
      <c r="D18" s="28"/>
      <c r="E18" s="27"/>
      <c r="F18" s="27"/>
      <c r="G18" s="29"/>
    </row>
    <row r="19" ht="15.9" customHeight="1" spans="1:7">
      <c r="A19" s="44"/>
      <c r="B19" s="45"/>
      <c r="C19" s="95"/>
      <c r="D19" s="28"/>
      <c r="E19" s="27"/>
      <c r="F19" s="27"/>
      <c r="G19" s="29"/>
    </row>
    <row r="20" ht="15.9" customHeight="1" spans="1:7">
      <c r="A20" s="44"/>
      <c r="B20" s="45"/>
      <c r="C20" s="95"/>
      <c r="D20" s="28"/>
      <c r="E20" s="27"/>
      <c r="F20" s="27"/>
      <c r="G20" s="29"/>
    </row>
    <row r="21" ht="15.9" customHeight="1" spans="1:7">
      <c r="A21" s="44"/>
      <c r="B21" s="45"/>
      <c r="C21" s="95"/>
      <c r="D21" s="28"/>
      <c r="E21" s="27"/>
      <c r="F21" s="27"/>
      <c r="G21" s="29"/>
    </row>
    <row r="22" ht="15.9" customHeight="1" spans="1:7">
      <c r="A22" s="44"/>
      <c r="B22" s="45"/>
      <c r="C22" s="95"/>
      <c r="D22" s="28"/>
      <c r="E22" s="27"/>
      <c r="F22" s="27"/>
      <c r="G22" s="29"/>
    </row>
    <row r="23" ht="15.9" customHeight="1" spans="1:7">
      <c r="A23" s="44"/>
      <c r="B23" s="45"/>
      <c r="C23" s="95"/>
      <c r="D23" s="28"/>
      <c r="E23" s="27"/>
      <c r="F23" s="27"/>
      <c r="G23" s="29"/>
    </row>
    <row r="24" ht="15.9" customHeight="1" spans="1:7">
      <c r="A24" s="44"/>
      <c r="B24" s="45"/>
      <c r="C24" s="95"/>
      <c r="D24" s="28"/>
      <c r="E24" s="27"/>
      <c r="F24" s="27"/>
      <c r="G24" s="29"/>
    </row>
    <row r="25" ht="15.9" customHeight="1" spans="1:7">
      <c r="A25" s="44"/>
      <c r="B25" s="45"/>
      <c r="C25" s="95"/>
      <c r="D25" s="28"/>
      <c r="E25" s="27"/>
      <c r="F25" s="27"/>
      <c r="G25" s="29"/>
    </row>
    <row r="26" ht="15.9" customHeight="1" spans="1:7">
      <c r="A26" s="44"/>
      <c r="B26" s="45"/>
      <c r="C26" s="95"/>
      <c r="D26" s="28"/>
      <c r="E26" s="27"/>
      <c r="F26" s="27"/>
      <c r="G26" s="29"/>
    </row>
    <row r="27" ht="15.9" customHeight="1" spans="1:7">
      <c r="A27" s="44"/>
      <c r="B27" s="45"/>
      <c r="C27" s="95"/>
      <c r="D27" s="28"/>
      <c r="E27" s="27"/>
      <c r="F27" s="27"/>
      <c r="G27" s="29"/>
    </row>
    <row r="28" ht="15.9" customHeight="1" spans="1:7">
      <c r="A28" s="31" t="s">
        <v>471</v>
      </c>
      <c r="B28" s="32"/>
      <c r="C28" s="95"/>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73"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1219</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54"/>
      <c r="C3" s="16"/>
      <c r="D3" s="16"/>
      <c r="E3" s="16"/>
      <c r="F3" s="16"/>
      <c r="G3" s="41" t="s">
        <v>1220</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538</v>
      </c>
      <c r="E5" s="43" t="s">
        <v>380</v>
      </c>
      <c r="F5" s="28" t="s">
        <v>381</v>
      </c>
      <c r="G5" s="28" t="s">
        <v>464</v>
      </c>
    </row>
    <row r="6" ht="15.9" customHeight="1" spans="1:7">
      <c r="A6" s="44">
        <v>1</v>
      </c>
      <c r="B6" s="70"/>
      <c r="C6" s="95"/>
      <c r="D6" s="28"/>
      <c r="E6" s="98"/>
      <c r="F6" s="99"/>
      <c r="G6" s="29"/>
    </row>
    <row r="7" ht="15.9" customHeight="1" spans="1:7">
      <c r="A7" s="44"/>
      <c r="B7" s="70"/>
      <c r="C7" s="95"/>
      <c r="D7" s="28"/>
      <c r="E7" s="98"/>
      <c r="F7" s="99"/>
      <c r="G7" s="29"/>
    </row>
    <row r="8" ht="15.9" customHeight="1" spans="1:7">
      <c r="A8" s="44"/>
      <c r="B8" s="70"/>
      <c r="C8" s="95"/>
      <c r="D8" s="28"/>
      <c r="E8" s="98"/>
      <c r="F8" s="99"/>
      <c r="G8" s="29"/>
    </row>
    <row r="9" ht="15.9" customHeight="1" spans="1:7">
      <c r="A9" s="44"/>
      <c r="B9" s="70"/>
      <c r="C9" s="95"/>
      <c r="D9" s="28"/>
      <c r="E9" s="98"/>
      <c r="F9" s="99"/>
      <c r="G9" s="29"/>
    </row>
    <row r="10" ht="15.9" customHeight="1" spans="1:7">
      <c r="A10" s="44"/>
      <c r="B10" s="70"/>
      <c r="C10" s="95"/>
      <c r="D10" s="28"/>
      <c r="E10" s="98"/>
      <c r="F10" s="99"/>
      <c r="G10" s="29"/>
    </row>
    <row r="11" ht="15.9" customHeight="1" spans="1:7">
      <c r="A11" s="44"/>
      <c r="B11" s="70"/>
      <c r="C11" s="95"/>
      <c r="D11" s="28"/>
      <c r="E11" s="98"/>
      <c r="F11" s="99"/>
      <c r="G11" s="29"/>
    </row>
    <row r="12" ht="15.9" customHeight="1" spans="1:7">
      <c r="A12" s="44"/>
      <c r="B12" s="70"/>
      <c r="C12" s="95"/>
      <c r="D12" s="28"/>
      <c r="E12" s="98"/>
      <c r="F12" s="99"/>
      <c r="G12" s="29"/>
    </row>
    <row r="13" ht="15.9" customHeight="1" spans="1:7">
      <c r="A13" s="44"/>
      <c r="B13" s="70"/>
      <c r="C13" s="95"/>
      <c r="D13" s="28"/>
      <c r="E13" s="98"/>
      <c r="F13" s="99"/>
      <c r="G13" s="29"/>
    </row>
    <row r="14" ht="15.9" customHeight="1" spans="1:7">
      <c r="A14" s="44"/>
      <c r="B14" s="70"/>
      <c r="C14" s="95"/>
      <c r="D14" s="28"/>
      <c r="E14" s="98"/>
      <c r="F14" s="99"/>
      <c r="G14" s="29"/>
    </row>
    <row r="15" ht="15.9" customHeight="1" spans="1:7">
      <c r="A15" s="44"/>
      <c r="B15" s="70"/>
      <c r="C15" s="95"/>
      <c r="D15" s="28"/>
      <c r="E15" s="98"/>
      <c r="F15" s="99"/>
      <c r="G15" s="29"/>
    </row>
    <row r="16" ht="15.9" customHeight="1" spans="1:7">
      <c r="A16" s="44"/>
      <c r="B16" s="70"/>
      <c r="C16" s="95"/>
      <c r="D16" s="28"/>
      <c r="E16" s="98"/>
      <c r="F16" s="99"/>
      <c r="G16" s="29"/>
    </row>
    <row r="17" ht="15.9" customHeight="1" spans="1:7">
      <c r="A17" s="44"/>
      <c r="B17" s="70"/>
      <c r="C17" s="95"/>
      <c r="D17" s="28"/>
      <c r="E17" s="98"/>
      <c r="F17" s="99"/>
      <c r="G17" s="29"/>
    </row>
    <row r="18" ht="15.9" customHeight="1" spans="1:7">
      <c r="A18" s="44"/>
      <c r="B18" s="70"/>
      <c r="C18" s="95"/>
      <c r="D18" s="28"/>
      <c r="E18" s="98"/>
      <c r="F18" s="99"/>
      <c r="G18" s="29"/>
    </row>
    <row r="19" ht="15.9" customHeight="1" spans="1:7">
      <c r="A19" s="44"/>
      <c r="B19" s="70"/>
      <c r="C19" s="95"/>
      <c r="D19" s="28"/>
      <c r="E19" s="98"/>
      <c r="F19" s="99"/>
      <c r="G19" s="29"/>
    </row>
    <row r="20" ht="15.9" customHeight="1" spans="1:7">
      <c r="A20" s="44"/>
      <c r="B20" s="70"/>
      <c r="C20" s="95"/>
      <c r="D20" s="28"/>
      <c r="E20" s="98"/>
      <c r="F20" s="99"/>
      <c r="G20" s="29"/>
    </row>
    <row r="21" ht="15.9" customHeight="1" spans="1:7">
      <c r="A21" s="44"/>
      <c r="B21" s="70"/>
      <c r="C21" s="95"/>
      <c r="D21" s="28"/>
      <c r="E21" s="98"/>
      <c r="F21" s="99"/>
      <c r="G21" s="29"/>
    </row>
    <row r="22" ht="15.9" customHeight="1" spans="1:7">
      <c r="A22" s="44"/>
      <c r="B22" s="70"/>
      <c r="C22" s="95"/>
      <c r="D22" s="28"/>
      <c r="E22" s="98"/>
      <c r="F22" s="99"/>
      <c r="G22" s="29"/>
    </row>
    <row r="23" ht="15.9" customHeight="1" spans="1:7">
      <c r="A23" s="44"/>
      <c r="B23" s="70"/>
      <c r="C23" s="95"/>
      <c r="D23" s="28"/>
      <c r="E23" s="98"/>
      <c r="F23" s="99"/>
      <c r="G23" s="29"/>
    </row>
    <row r="24" ht="15.9" customHeight="1" spans="1:7">
      <c r="A24" s="44"/>
      <c r="B24" s="70"/>
      <c r="C24" s="95"/>
      <c r="D24" s="28"/>
      <c r="E24" s="98"/>
      <c r="F24" s="99"/>
      <c r="G24" s="29"/>
    </row>
    <row r="25" ht="15.9" customHeight="1" spans="1:7">
      <c r="A25" s="44"/>
      <c r="B25" s="70"/>
      <c r="C25" s="95"/>
      <c r="D25" s="28"/>
      <c r="E25" s="98"/>
      <c r="F25" s="99"/>
      <c r="G25" s="29"/>
    </row>
    <row r="26" ht="15.9" customHeight="1" spans="1:7">
      <c r="A26" s="44"/>
      <c r="B26" s="70"/>
      <c r="C26" s="95"/>
      <c r="D26" s="28"/>
      <c r="E26" s="98"/>
      <c r="F26" s="99"/>
      <c r="G26" s="29"/>
    </row>
    <row r="27" ht="15.9" customHeight="1" spans="1:7">
      <c r="A27" s="44"/>
      <c r="B27" s="70"/>
      <c r="C27" s="95"/>
      <c r="D27" s="28"/>
      <c r="E27" s="98"/>
      <c r="F27" s="99"/>
      <c r="G27" s="29"/>
    </row>
    <row r="28" ht="15.9" customHeight="1" spans="1:7">
      <c r="A28" s="31" t="s">
        <v>471</v>
      </c>
      <c r="B28" s="32"/>
      <c r="C28" s="95"/>
      <c r="D28" s="28"/>
      <c r="E28" s="27">
        <f>SUM(E6:E27)</f>
        <v>0</v>
      </c>
      <c r="F28" s="27">
        <f>SUM(F6:F27)</f>
        <v>0</v>
      </c>
      <c r="G28" s="29"/>
    </row>
    <row r="29" s="13" customFormat="1" ht="15.9" customHeight="1" spans="1:7">
      <c r="A29" s="34" t="str">
        <f>CONCATENATE("被评估单位填表人：",基本情况!$D$9)</f>
        <v>被评估单位填表人：</v>
      </c>
      <c r="B29" s="34"/>
      <c r="C29" s="35"/>
      <c r="D29" s="35"/>
      <c r="E29" s="13" t="str">
        <f>CONCATENATE("资产评估专业人员：",基本情况!$B$16)</f>
        <v>资产评估专业人员：</v>
      </c>
      <c r="F29" s="36"/>
      <c r="G29" s="48"/>
    </row>
    <row r="30" s="13" customFormat="1" ht="15.9" customHeight="1" spans="1:2">
      <c r="A30" s="37" t="str">
        <f>基本情况!$A$7&amp;基本情况!$B$7</f>
        <v>填表日期：2024年9月13日</v>
      </c>
      <c r="B30" s="100"/>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zoomScale="90" zoomScaleNormal="90" topLeftCell="A13" workbookViewId="0">
      <selection activeCell="A1" sqref="A1:P1"/>
    </sheetView>
  </sheetViews>
  <sheetFormatPr defaultColWidth="9" defaultRowHeight="15.75" customHeight="1" outlineLevelCol="5"/>
  <cols>
    <col min="1" max="1" width="5.66666666666667" style="14" customWidth="1"/>
    <col min="2" max="2" width="35.6666666666667" style="14" customWidth="1"/>
    <col min="3" max="3" width="13.9166666666667" style="14" customWidth="1"/>
    <col min="4" max="5" width="18.5833333333333" style="14" customWidth="1"/>
    <col min="6" max="6" width="25.5833333333333" style="14" customWidth="1"/>
    <col min="7" max="16384" width="9" style="14"/>
  </cols>
  <sheetData>
    <row r="1" s="11" customFormat="1" ht="30" customHeight="1" spans="1:6">
      <c r="A1" s="15" t="s">
        <v>1221</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41" t="s">
        <v>1222</v>
      </c>
    </row>
    <row r="4" customHeight="1" spans="1:6">
      <c r="A4" s="94" t="str">
        <f>基本情况!A6&amp;基本情况!B6</f>
        <v>被评估单位：海南省农垦五指山茶业集团股份有限公司定安农产品加工厂</v>
      </c>
      <c r="F4" s="42" t="s">
        <v>377</v>
      </c>
    </row>
    <row r="5" s="21" customFormat="1" ht="25" customHeight="1" spans="1:6">
      <c r="A5" s="28" t="s">
        <v>378</v>
      </c>
      <c r="B5" s="28" t="s">
        <v>681</v>
      </c>
      <c r="C5" s="28" t="s">
        <v>539</v>
      </c>
      <c r="D5" s="43" t="s">
        <v>380</v>
      </c>
      <c r="E5" s="28" t="s">
        <v>381</v>
      </c>
      <c r="F5" s="28" t="s">
        <v>464</v>
      </c>
    </row>
    <row r="6" ht="15.9" customHeight="1" spans="1:6">
      <c r="A6" s="28">
        <v>1</v>
      </c>
      <c r="B6" s="45" t="s">
        <v>1223</v>
      </c>
      <c r="C6" s="95"/>
      <c r="D6" s="27"/>
      <c r="E6" s="27"/>
      <c r="F6" s="29"/>
    </row>
    <row r="7" ht="15.9" customHeight="1" spans="1:6">
      <c r="A7" s="28">
        <v>2</v>
      </c>
      <c r="B7" s="45" t="s">
        <v>1224</v>
      </c>
      <c r="C7" s="95"/>
      <c r="D7" s="27"/>
      <c r="E7" s="27"/>
      <c r="F7" s="29"/>
    </row>
    <row r="8" ht="15.9" customHeight="1" spans="1:6">
      <c r="A8" s="28">
        <v>3</v>
      </c>
      <c r="B8" s="45" t="s">
        <v>1225</v>
      </c>
      <c r="C8" s="95"/>
      <c r="D8" s="27"/>
      <c r="E8" s="27"/>
      <c r="F8" s="29"/>
    </row>
    <row r="9" ht="15.9" customHeight="1" spans="1:6">
      <c r="A9" s="28">
        <v>4</v>
      </c>
      <c r="B9" s="45" t="s">
        <v>1226</v>
      </c>
      <c r="C9" s="95"/>
      <c r="D9" s="27"/>
      <c r="E9" s="27"/>
      <c r="F9" s="29"/>
    </row>
    <row r="10" ht="15.9" customHeight="1" spans="1:6">
      <c r="A10" s="28">
        <v>5</v>
      </c>
      <c r="B10" s="45" t="s">
        <v>1227</v>
      </c>
      <c r="C10" s="95"/>
      <c r="D10" s="27"/>
      <c r="E10" s="27"/>
      <c r="F10" s="29"/>
    </row>
    <row r="11" ht="15.9" customHeight="1" spans="1:6">
      <c r="A11" s="28">
        <v>6</v>
      </c>
      <c r="B11" s="45" t="s">
        <v>1228</v>
      </c>
      <c r="C11" s="95"/>
      <c r="D11" s="27"/>
      <c r="E11" s="27"/>
      <c r="F11" s="29"/>
    </row>
    <row r="12" ht="15.9" customHeight="1" spans="1:6">
      <c r="A12" s="28">
        <v>7</v>
      </c>
      <c r="B12" s="45" t="s">
        <v>1229</v>
      </c>
      <c r="C12" s="95"/>
      <c r="D12" s="27"/>
      <c r="E12" s="27"/>
      <c r="F12" s="29"/>
    </row>
    <row r="13" ht="15.9" customHeight="1" spans="1:6">
      <c r="A13" s="28">
        <v>8</v>
      </c>
      <c r="B13" s="45" t="s">
        <v>1230</v>
      </c>
      <c r="C13" s="95"/>
      <c r="D13" s="27"/>
      <c r="E13" s="27"/>
      <c r="F13" s="29"/>
    </row>
    <row r="14" ht="15.9" customHeight="1" spans="1:6">
      <c r="A14" s="28">
        <v>9</v>
      </c>
      <c r="B14" s="45" t="s">
        <v>1231</v>
      </c>
      <c r="C14" s="95"/>
      <c r="D14" s="27"/>
      <c r="E14" s="27"/>
      <c r="F14" s="29"/>
    </row>
    <row r="15" ht="15.9" customHeight="1" spans="1:6">
      <c r="A15" s="28">
        <v>10</v>
      </c>
      <c r="B15" s="45" t="s">
        <v>1232</v>
      </c>
      <c r="C15" s="95"/>
      <c r="D15" s="27"/>
      <c r="E15" s="51"/>
      <c r="F15" s="29"/>
    </row>
    <row r="16" ht="15.9" customHeight="1" spans="1:6">
      <c r="A16" s="28">
        <v>11</v>
      </c>
      <c r="B16" s="45" t="s">
        <v>1233</v>
      </c>
      <c r="C16" s="95"/>
      <c r="D16" s="27"/>
      <c r="E16" s="51"/>
      <c r="F16" s="29"/>
    </row>
    <row r="17" ht="15.9" customHeight="1" spans="1:6">
      <c r="A17" s="28">
        <v>12</v>
      </c>
      <c r="B17" s="45" t="s">
        <v>1234</v>
      </c>
      <c r="C17" s="95"/>
      <c r="D17" s="27"/>
      <c r="E17" s="27"/>
      <c r="F17" s="29"/>
    </row>
    <row r="18" ht="15.9" customHeight="1" spans="1:6">
      <c r="A18" s="28">
        <v>13</v>
      </c>
      <c r="B18" s="45" t="s">
        <v>1235</v>
      </c>
      <c r="C18" s="95"/>
      <c r="D18" s="27"/>
      <c r="E18" s="27"/>
      <c r="F18" s="29"/>
    </row>
    <row r="19" ht="15.9" customHeight="1" spans="1:6">
      <c r="A19" s="28">
        <v>14</v>
      </c>
      <c r="B19" s="45" t="s">
        <v>1236</v>
      </c>
      <c r="C19" s="95"/>
      <c r="D19" s="27"/>
      <c r="E19" s="27"/>
      <c r="F19" s="29"/>
    </row>
    <row r="20" ht="15.9" customHeight="1" spans="1:6">
      <c r="A20" s="28">
        <v>15</v>
      </c>
      <c r="B20" s="45" t="s">
        <v>1237</v>
      </c>
      <c r="C20" s="95"/>
      <c r="D20" s="27"/>
      <c r="E20" s="27"/>
      <c r="F20" s="29"/>
    </row>
    <row r="21" ht="15.9" customHeight="1" spans="1:6">
      <c r="A21" s="28"/>
      <c r="B21" s="45"/>
      <c r="C21" s="96"/>
      <c r="D21" s="27"/>
      <c r="E21" s="27"/>
      <c r="F21" s="29"/>
    </row>
    <row r="22" ht="15.9" customHeight="1" spans="1:6">
      <c r="A22" s="28"/>
      <c r="B22" s="45"/>
      <c r="C22" s="96"/>
      <c r="D22" s="27"/>
      <c r="E22" s="27"/>
      <c r="F22" s="29"/>
    </row>
    <row r="23" ht="15.9" customHeight="1" spans="1:6">
      <c r="A23" s="28"/>
      <c r="B23" s="45"/>
      <c r="C23" s="96"/>
      <c r="D23" s="27"/>
      <c r="E23" s="27"/>
      <c r="F23" s="29"/>
    </row>
    <row r="24" ht="15.9" customHeight="1" spans="1:6">
      <c r="A24" s="28"/>
      <c r="B24" s="45"/>
      <c r="C24" s="96"/>
      <c r="D24" s="27"/>
      <c r="E24" s="27"/>
      <c r="F24" s="29"/>
    </row>
    <row r="25" ht="15.9" customHeight="1" spans="1:6">
      <c r="A25" s="28"/>
      <c r="B25" s="45"/>
      <c r="C25" s="96"/>
      <c r="D25" s="27"/>
      <c r="E25" s="27"/>
      <c r="F25" s="29"/>
    </row>
    <row r="26" ht="15.9" customHeight="1" spans="1:6">
      <c r="A26" s="28"/>
      <c r="B26" s="45"/>
      <c r="C26" s="96"/>
      <c r="D26" s="27"/>
      <c r="E26" s="27"/>
      <c r="F26" s="29"/>
    </row>
    <row r="27" ht="15.9" customHeight="1" spans="1:6">
      <c r="A27" s="28"/>
      <c r="B27" s="45"/>
      <c r="C27" s="96"/>
      <c r="D27" s="27"/>
      <c r="E27" s="27"/>
      <c r="F27" s="29"/>
    </row>
    <row r="28" ht="15.9" customHeight="1" spans="1:6">
      <c r="A28" s="31" t="s">
        <v>471</v>
      </c>
      <c r="B28" s="32"/>
      <c r="C28" s="96"/>
      <c r="D28" s="27">
        <f>SUM(D6:D20)</f>
        <v>0</v>
      </c>
      <c r="E28" s="27">
        <f>SUM(E6:E20)</f>
        <v>0</v>
      </c>
      <c r="F28" s="29"/>
    </row>
    <row r="29" s="13" customFormat="1" ht="15.9" customHeight="1" spans="1:5">
      <c r="A29" s="34" t="str">
        <f>CONCATENATE("被评估单位填表人：",基本情况!$D$9)</f>
        <v>被评估单位填表人：</v>
      </c>
      <c r="B29" s="35"/>
      <c r="C29" s="35"/>
      <c r="D29" s="35"/>
      <c r="E29" s="97" t="str">
        <f>CONCATENATE("资产评估专业人员：",基本情况!$B$16)</f>
        <v>资产评估专业人员：</v>
      </c>
    </row>
    <row r="30" s="13" customFormat="1" ht="15.9" customHeight="1" spans="1:1">
      <c r="A30" s="37" t="str">
        <f>基本情况!$A$7&amp;基本情况!$B$7</f>
        <v>填表日期：2024年9月13日</v>
      </c>
    </row>
  </sheetData>
  <mergeCells count="3">
    <mergeCell ref="A1:F1"/>
    <mergeCell ref="A2:F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3"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1238</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1239</v>
      </c>
    </row>
    <row r="4" customHeight="1" spans="1:7">
      <c r="A4" s="94" t="str">
        <f>基本情况!A6&amp;基本情况!B6</f>
        <v>被评估单位：海南省农垦五指山茶业集团股份有限公司定安农产品加工厂</v>
      </c>
      <c r="G4" s="42" t="s">
        <v>377</v>
      </c>
    </row>
    <row r="5" s="21" customFormat="1" ht="25" customHeight="1" spans="1:7">
      <c r="A5" s="28" t="s">
        <v>378</v>
      </c>
      <c r="B5" s="28" t="s">
        <v>1240</v>
      </c>
      <c r="C5" s="28" t="s">
        <v>539</v>
      </c>
      <c r="D5" s="28" t="s">
        <v>1241</v>
      </c>
      <c r="E5" s="43" t="s">
        <v>380</v>
      </c>
      <c r="F5" s="28" t="s">
        <v>381</v>
      </c>
      <c r="G5" s="28" t="s">
        <v>464</v>
      </c>
    </row>
    <row r="6" ht="15.9" customHeight="1" spans="1:7">
      <c r="A6" s="44">
        <v>1</v>
      </c>
      <c r="B6" s="30"/>
      <c r="C6" s="95"/>
      <c r="D6" s="30"/>
      <c r="E6" s="27"/>
      <c r="F6" s="27"/>
      <c r="G6" s="29"/>
    </row>
    <row r="7" ht="15.9" customHeight="1" spans="1:7">
      <c r="A7" s="44"/>
      <c r="B7" s="30"/>
      <c r="C7" s="95"/>
      <c r="D7" s="30"/>
      <c r="E7" s="27"/>
      <c r="F7" s="27"/>
      <c r="G7" s="29"/>
    </row>
    <row r="8" ht="15.9" customHeight="1" spans="1:7">
      <c r="A8" s="44"/>
      <c r="B8" s="30"/>
      <c r="C8" s="95"/>
      <c r="D8" s="30"/>
      <c r="E8" s="27"/>
      <c r="F8" s="27"/>
      <c r="G8" s="29"/>
    </row>
    <row r="9" ht="15.9" customHeight="1" spans="1:7">
      <c r="A9" s="44"/>
      <c r="B9" s="30"/>
      <c r="C9" s="95"/>
      <c r="D9" s="30"/>
      <c r="E9" s="27"/>
      <c r="F9" s="27"/>
      <c r="G9" s="29"/>
    </row>
    <row r="10" ht="15.9" customHeight="1" spans="1:7">
      <c r="A10" s="44"/>
      <c r="B10" s="45"/>
      <c r="C10" s="95"/>
      <c r="D10" s="28"/>
      <c r="E10" s="27"/>
      <c r="F10" s="27"/>
      <c r="G10" s="29"/>
    </row>
    <row r="11" ht="15.9" customHeight="1" spans="1:7">
      <c r="A11" s="44"/>
      <c r="B11" s="45"/>
      <c r="C11" s="95"/>
      <c r="D11" s="28"/>
      <c r="E11" s="27"/>
      <c r="F11" s="27"/>
      <c r="G11" s="29"/>
    </row>
    <row r="12" ht="15.9" customHeight="1" spans="1:7">
      <c r="A12" s="44"/>
      <c r="B12" s="45"/>
      <c r="C12" s="95"/>
      <c r="D12" s="28"/>
      <c r="E12" s="27"/>
      <c r="F12" s="27"/>
      <c r="G12" s="29"/>
    </row>
    <row r="13" ht="15.9" customHeight="1" spans="1:7">
      <c r="A13" s="44"/>
      <c r="B13" s="45"/>
      <c r="C13" s="95"/>
      <c r="D13" s="28"/>
      <c r="E13" s="27"/>
      <c r="F13" s="27"/>
      <c r="G13" s="29"/>
    </row>
    <row r="14" ht="15.9" customHeight="1" spans="1:7">
      <c r="A14" s="44"/>
      <c r="B14" s="45"/>
      <c r="C14" s="95"/>
      <c r="D14" s="28"/>
      <c r="E14" s="27"/>
      <c r="F14" s="27"/>
      <c r="G14" s="29"/>
    </row>
    <row r="15" ht="15.9" customHeight="1" spans="1:7">
      <c r="A15" s="44"/>
      <c r="B15" s="45"/>
      <c r="C15" s="95"/>
      <c r="D15" s="28"/>
      <c r="E15" s="27"/>
      <c r="F15" s="27"/>
      <c r="G15" s="29"/>
    </row>
    <row r="16" ht="15.9" customHeight="1" spans="1:7">
      <c r="A16" s="44"/>
      <c r="B16" s="45"/>
      <c r="C16" s="95"/>
      <c r="D16" s="28"/>
      <c r="E16" s="27"/>
      <c r="F16" s="27"/>
      <c r="G16" s="29"/>
    </row>
    <row r="17" ht="15.9" customHeight="1" spans="1:7">
      <c r="A17" s="44"/>
      <c r="B17" s="45"/>
      <c r="C17" s="95"/>
      <c r="D17" s="28"/>
      <c r="E17" s="27"/>
      <c r="F17" s="27"/>
      <c r="G17" s="29"/>
    </row>
    <row r="18" ht="15.9" customHeight="1" spans="1:7">
      <c r="A18" s="44"/>
      <c r="B18" s="45"/>
      <c r="C18" s="95"/>
      <c r="D18" s="28"/>
      <c r="E18" s="27"/>
      <c r="F18" s="27"/>
      <c r="G18" s="29"/>
    </row>
    <row r="19" ht="15.9" customHeight="1" spans="1:7">
      <c r="A19" s="44"/>
      <c r="B19" s="45"/>
      <c r="C19" s="95"/>
      <c r="D19" s="28"/>
      <c r="E19" s="27"/>
      <c r="F19" s="27"/>
      <c r="G19" s="29"/>
    </row>
    <row r="20" ht="15.9" customHeight="1" spans="1:7">
      <c r="A20" s="44"/>
      <c r="B20" s="45"/>
      <c r="C20" s="95"/>
      <c r="D20" s="28"/>
      <c r="E20" s="27"/>
      <c r="F20" s="27"/>
      <c r="G20" s="29"/>
    </row>
    <row r="21" ht="15.9" customHeight="1" spans="1:7">
      <c r="A21" s="44"/>
      <c r="B21" s="45"/>
      <c r="C21" s="95"/>
      <c r="D21" s="28"/>
      <c r="E21" s="27"/>
      <c r="F21" s="27"/>
      <c r="G21" s="29"/>
    </row>
    <row r="22" ht="15.9" customHeight="1" spans="1:7">
      <c r="A22" s="44"/>
      <c r="B22" s="45"/>
      <c r="C22" s="95"/>
      <c r="D22" s="28"/>
      <c r="E22" s="27"/>
      <c r="F22" s="27"/>
      <c r="G22" s="29"/>
    </row>
    <row r="23" ht="15.9" customHeight="1" spans="1:7">
      <c r="A23" s="44"/>
      <c r="B23" s="45"/>
      <c r="C23" s="95"/>
      <c r="D23" s="28"/>
      <c r="E23" s="27"/>
      <c r="F23" s="27"/>
      <c r="G23" s="29"/>
    </row>
    <row r="24" ht="15.9" customHeight="1" spans="1:7">
      <c r="A24" s="44"/>
      <c r="B24" s="45"/>
      <c r="C24" s="95"/>
      <c r="D24" s="28"/>
      <c r="E24" s="27"/>
      <c r="F24" s="27"/>
      <c r="G24" s="29"/>
    </row>
    <row r="25" ht="15.9" customHeight="1" spans="1:7">
      <c r="A25" s="44"/>
      <c r="B25" s="45"/>
      <c r="C25" s="95"/>
      <c r="D25" s="28"/>
      <c r="E25" s="27"/>
      <c r="F25" s="27"/>
      <c r="G25" s="29"/>
    </row>
    <row r="26" ht="15.9" customHeight="1" spans="1:7">
      <c r="A26" s="44"/>
      <c r="B26" s="45"/>
      <c r="C26" s="95"/>
      <c r="D26" s="28"/>
      <c r="E26" s="27"/>
      <c r="F26" s="27"/>
      <c r="G26" s="29"/>
    </row>
    <row r="27" ht="15.9" customHeight="1" spans="1:7">
      <c r="A27" s="44"/>
      <c r="B27" s="45"/>
      <c r="C27" s="95"/>
      <c r="D27" s="28"/>
      <c r="E27" s="27"/>
      <c r="F27" s="27"/>
      <c r="G27" s="29"/>
    </row>
    <row r="28" ht="15.9" customHeight="1" spans="1:7">
      <c r="A28" s="31" t="s">
        <v>471</v>
      </c>
      <c r="B28" s="32"/>
      <c r="C28" s="95"/>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3">
    <mergeCell ref="A1:G1"/>
    <mergeCell ref="A2:G2"/>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9" workbookViewId="0">
      <selection activeCell="A1" sqref="A1:P1"/>
    </sheetView>
  </sheetViews>
  <sheetFormatPr defaultColWidth="9" defaultRowHeight="15.75" customHeight="1"/>
  <cols>
    <col min="1" max="1" width="7.66666666666667" style="14" customWidth="1"/>
    <col min="2" max="2" width="30.6666666666667" style="14" customWidth="1"/>
    <col min="3" max="6" width="20.5833333333333" style="14" customWidth="1"/>
    <col min="7" max="16384" width="9" style="14"/>
  </cols>
  <sheetData>
    <row r="1" s="11" customFormat="1" ht="30" customHeight="1" spans="1:6">
      <c r="A1" s="53" t="s">
        <v>1242</v>
      </c>
      <c r="B1" s="15"/>
      <c r="C1" s="15"/>
      <c r="D1" s="15"/>
      <c r="E1" s="15"/>
      <c r="F1" s="15"/>
    </row>
    <row r="2" ht="14.5" customHeight="1" spans="1:6">
      <c r="A2" s="16" t="str">
        <f>基本情况!A4&amp;基本情况!B4</f>
        <v>评估基准日：2024年9月13日</v>
      </c>
      <c r="B2" s="16"/>
      <c r="C2" s="16"/>
      <c r="D2" s="16"/>
      <c r="E2" s="16"/>
      <c r="F2" s="16"/>
    </row>
    <row r="3" customHeight="1" spans="4:6">
      <c r="D3" s="16"/>
      <c r="E3" s="16"/>
      <c r="F3" s="17" t="s">
        <v>1243</v>
      </c>
    </row>
    <row r="4" s="82" customFormat="1" customHeight="1" spans="1:21">
      <c r="A4" s="54" t="str">
        <f>基本情况!A6&amp;基本情况!B6</f>
        <v>被评估单位：海南省农垦五指山茶业集团股份有限公司定安农产品加工厂</v>
      </c>
      <c r="B4" s="54"/>
      <c r="C4" s="54"/>
      <c r="D4" s="14"/>
      <c r="E4" s="14"/>
      <c r="F4" s="83" t="s">
        <v>3</v>
      </c>
      <c r="G4" s="14"/>
      <c r="H4" s="14"/>
      <c r="I4" s="14"/>
      <c r="J4" s="14"/>
      <c r="K4" s="14"/>
      <c r="L4" s="14"/>
      <c r="M4" s="14"/>
      <c r="N4" s="14"/>
      <c r="O4" s="14"/>
      <c r="P4" s="14"/>
      <c r="Q4" s="14"/>
      <c r="R4" s="14"/>
      <c r="S4" s="14"/>
      <c r="T4" s="14"/>
      <c r="U4" s="14"/>
    </row>
    <row r="5" s="21" customFormat="1" ht="25" customHeight="1" spans="1:6">
      <c r="A5" s="84" t="s">
        <v>439</v>
      </c>
      <c r="B5" s="84" t="s">
        <v>440</v>
      </c>
      <c r="C5" s="85" t="s">
        <v>441</v>
      </c>
      <c r="D5" s="84" t="s">
        <v>442</v>
      </c>
      <c r="E5" s="84" t="s">
        <v>443</v>
      </c>
      <c r="F5" s="84" t="s">
        <v>444</v>
      </c>
    </row>
    <row r="6" ht="15.9" customHeight="1" spans="1:6">
      <c r="A6" s="86" t="s">
        <v>1244</v>
      </c>
      <c r="B6" s="45" t="s">
        <v>1245</v>
      </c>
      <c r="C6" s="87">
        <f>'5-9-1应付利息'!G28</f>
        <v>0</v>
      </c>
      <c r="D6" s="87">
        <f>'5-9-1应付利息'!H28</f>
        <v>0</v>
      </c>
      <c r="E6" s="87">
        <f>D6-C6</f>
        <v>0</v>
      </c>
      <c r="F6" s="88" t="str">
        <f>IF(OR(C6=0,C6=""),"",ROUND((E6)/C6*100,2))</f>
        <v/>
      </c>
    </row>
    <row r="7" ht="15.9" customHeight="1" spans="1:6">
      <c r="A7" s="86" t="s">
        <v>1246</v>
      </c>
      <c r="B7" s="89" t="s">
        <v>1247</v>
      </c>
      <c r="C7" s="87">
        <f>'5-9-2应付股利（利润）'!E28</f>
        <v>0</v>
      </c>
      <c r="D7" s="87">
        <f>'5-9-2应付股利（利润）'!F28</f>
        <v>0</v>
      </c>
      <c r="E7" s="87">
        <f>D7-C7</f>
        <v>0</v>
      </c>
      <c r="F7" s="88" t="str">
        <f t="shared" ref="F7:F8" si="0">IF(OR(C7=0,C7=""),"",ROUND((E7)/C7*100,2))</f>
        <v/>
      </c>
    </row>
    <row r="8" ht="15.9" customHeight="1" spans="1:6">
      <c r="A8" s="86" t="s">
        <v>1248</v>
      </c>
      <c r="B8" s="89" t="s">
        <v>1249</v>
      </c>
      <c r="C8" s="90">
        <f>'5-9-3其他应付款（除应付利息和应付股利外）'!E28</f>
        <v>0</v>
      </c>
      <c r="D8" s="90">
        <f>'5-9-3其他应付款（除应付利息和应付股利外）'!F28</f>
        <v>0</v>
      </c>
      <c r="E8" s="87">
        <f>D8-C8</f>
        <v>0</v>
      </c>
      <c r="F8" s="88" t="str">
        <f t="shared" si="0"/>
        <v/>
      </c>
    </row>
    <row r="9" ht="15.9" customHeight="1" spans="1:6">
      <c r="A9" s="86"/>
      <c r="B9" s="45"/>
      <c r="C9" s="87"/>
      <c r="D9" s="90"/>
      <c r="E9" s="87"/>
      <c r="F9" s="88"/>
    </row>
    <row r="10" ht="15.9" customHeight="1" spans="1:6">
      <c r="A10" s="86"/>
      <c r="B10" s="45"/>
      <c r="C10" s="87"/>
      <c r="D10" s="90"/>
      <c r="E10" s="87"/>
      <c r="F10" s="88"/>
    </row>
    <row r="11" ht="15.9" customHeight="1" spans="1:6">
      <c r="A11" s="86"/>
      <c r="B11" s="45"/>
      <c r="C11" s="87"/>
      <c r="D11" s="90"/>
      <c r="E11" s="87"/>
      <c r="F11" s="88"/>
    </row>
    <row r="12" ht="15.9" customHeight="1" spans="1:6">
      <c r="A12" s="86"/>
      <c r="B12" s="45"/>
      <c r="C12" s="87"/>
      <c r="D12" s="90"/>
      <c r="E12" s="87"/>
      <c r="F12" s="88"/>
    </row>
    <row r="13" ht="15.9" customHeight="1" spans="1:6">
      <c r="A13" s="86"/>
      <c r="B13" s="45"/>
      <c r="C13" s="87"/>
      <c r="D13" s="90"/>
      <c r="E13" s="87"/>
      <c r="F13" s="88"/>
    </row>
    <row r="14" ht="15.9" customHeight="1" spans="1:6">
      <c r="A14" s="86"/>
      <c r="B14" s="45"/>
      <c r="C14" s="87"/>
      <c r="D14" s="90"/>
      <c r="E14" s="87"/>
      <c r="F14" s="88"/>
    </row>
    <row r="15" ht="15.9" customHeight="1" spans="1:6">
      <c r="A15" s="86"/>
      <c r="B15" s="45"/>
      <c r="C15" s="87"/>
      <c r="D15" s="90"/>
      <c r="E15" s="87"/>
      <c r="F15" s="88"/>
    </row>
    <row r="16" ht="15.9" customHeight="1" spans="1:6">
      <c r="A16" s="86"/>
      <c r="B16" s="45"/>
      <c r="C16" s="87"/>
      <c r="D16" s="90"/>
      <c r="E16" s="87"/>
      <c r="F16" s="88"/>
    </row>
    <row r="17" ht="15.9" customHeight="1" spans="1:6">
      <c r="A17" s="86"/>
      <c r="B17" s="45"/>
      <c r="C17" s="87"/>
      <c r="D17" s="90"/>
      <c r="E17" s="87"/>
      <c r="F17" s="88"/>
    </row>
    <row r="18" ht="15.9" customHeight="1" spans="1:6">
      <c r="A18" s="20"/>
      <c r="B18" s="84"/>
      <c r="C18" s="87"/>
      <c r="D18" s="90"/>
      <c r="E18" s="91"/>
      <c r="F18" s="91" t="s">
        <v>461</v>
      </c>
    </row>
    <row r="19" ht="15.9" customHeight="1" spans="1:6">
      <c r="A19" s="20"/>
      <c r="B19" s="84"/>
      <c r="C19" s="87"/>
      <c r="D19" s="90"/>
      <c r="E19" s="91"/>
      <c r="F19" s="91" t="s">
        <v>461</v>
      </c>
    </row>
    <row r="20" ht="15.9" customHeight="1" spans="1:6">
      <c r="A20" s="20"/>
      <c r="B20" s="84"/>
      <c r="C20" s="87"/>
      <c r="D20" s="90"/>
      <c r="E20" s="91"/>
      <c r="F20" s="91" t="s">
        <v>461</v>
      </c>
    </row>
    <row r="21" ht="15.9" customHeight="1" spans="1:6">
      <c r="A21" s="20"/>
      <c r="B21" s="84"/>
      <c r="C21" s="87"/>
      <c r="D21" s="90"/>
      <c r="E21" s="91"/>
      <c r="F21" s="91" t="s">
        <v>461</v>
      </c>
    </row>
    <row r="22" ht="15.9" customHeight="1" spans="1:6">
      <c r="A22" s="20"/>
      <c r="B22" s="84"/>
      <c r="C22" s="87"/>
      <c r="D22" s="90"/>
      <c r="E22" s="91"/>
      <c r="F22" s="91"/>
    </row>
    <row r="23" ht="15.9" customHeight="1" spans="1:6">
      <c r="A23" s="20"/>
      <c r="B23" s="84"/>
      <c r="C23" s="87"/>
      <c r="D23" s="90"/>
      <c r="E23" s="91"/>
      <c r="F23" s="91"/>
    </row>
    <row r="24" ht="15.9" customHeight="1" spans="1:6">
      <c r="A24" s="20"/>
      <c r="B24" s="84"/>
      <c r="C24" s="87"/>
      <c r="D24" s="90"/>
      <c r="E24" s="91"/>
      <c r="F24" s="91"/>
    </row>
    <row r="25" ht="15.9" customHeight="1" spans="1:6">
      <c r="A25" s="20"/>
      <c r="B25" s="84"/>
      <c r="C25" s="87"/>
      <c r="D25" s="90"/>
      <c r="E25" s="91"/>
      <c r="F25" s="91" t="s">
        <v>461</v>
      </c>
    </row>
    <row r="26" ht="15.9" customHeight="1" spans="1:6">
      <c r="A26" s="20"/>
      <c r="B26" s="84"/>
      <c r="C26" s="87"/>
      <c r="D26" s="90"/>
      <c r="E26" s="91"/>
      <c r="F26" s="91" t="s">
        <v>461</v>
      </c>
    </row>
    <row r="27" ht="15.9" customHeight="1" spans="1:6">
      <c r="A27" s="29"/>
      <c r="B27" s="84"/>
      <c r="C27" s="87"/>
      <c r="D27" s="90"/>
      <c r="E27" s="91"/>
      <c r="F27" s="91"/>
    </row>
    <row r="28" ht="15.9" customHeight="1" spans="1:6">
      <c r="A28" s="92" t="s">
        <v>1250</v>
      </c>
      <c r="B28" s="85"/>
      <c r="C28" s="93">
        <f>SUM(C6:C8)</f>
        <v>0</v>
      </c>
      <c r="D28" s="93">
        <f t="shared" ref="D28:E28" si="1">SUM(D6:D8)</f>
        <v>0</v>
      </c>
      <c r="E28" s="93">
        <f t="shared" si="1"/>
        <v>0</v>
      </c>
      <c r="F28" s="88"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CONCATENATE("资产评估专业人员：",基本情况!$B$16)</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2" style="14" customWidth="1"/>
    <col min="3" max="3" width="9.16666666666667" style="14" customWidth="1"/>
    <col min="4" max="4" width="12.5833333333333" style="14" customWidth="1"/>
    <col min="5" max="5" width="18.5833333333333" style="14" customWidth="1"/>
    <col min="6" max="6" width="8.66666666666667" style="14" customWidth="1"/>
    <col min="7" max="8" width="12.5833333333333" style="14" customWidth="1"/>
    <col min="9" max="9" width="15.5833333333333" style="14" customWidth="1"/>
    <col min="10" max="16384" width="9" style="14"/>
  </cols>
  <sheetData>
    <row r="1" s="11" customFormat="1" ht="30" customHeight="1" spans="1:9">
      <c r="A1" s="15" t="s">
        <v>1251</v>
      </c>
      <c r="B1" s="15"/>
      <c r="C1" s="15"/>
      <c r="D1" s="15"/>
      <c r="E1" s="15"/>
      <c r="F1" s="15"/>
      <c r="G1" s="15"/>
      <c r="H1" s="15"/>
      <c r="I1" s="15"/>
    </row>
    <row r="2" ht="14.5" customHeight="1" spans="1:9">
      <c r="A2" s="16" t="str">
        <f>基本情况!A4&amp;基本情况!B4</f>
        <v>评估基准日：2024年9月13日</v>
      </c>
      <c r="B2" s="16"/>
      <c r="C2" s="16"/>
      <c r="D2" s="16"/>
      <c r="E2" s="16"/>
      <c r="F2" s="16"/>
      <c r="G2" s="16"/>
      <c r="H2" s="40"/>
      <c r="I2" s="40"/>
    </row>
    <row r="3" customHeight="1" spans="1:9">
      <c r="A3" s="16"/>
      <c r="B3" s="16"/>
      <c r="C3" s="16"/>
      <c r="D3" s="16"/>
      <c r="E3" s="16"/>
      <c r="F3" s="16"/>
      <c r="G3" s="16"/>
      <c r="H3" s="40"/>
      <c r="I3" s="41" t="s">
        <v>1252</v>
      </c>
    </row>
    <row r="4" customHeight="1" spans="1:9">
      <c r="A4" s="18" t="str">
        <f>基本情况!A6&amp;基本情况!B6</f>
        <v>被评估单位：海南省农垦五指山茶业集团股份有限公司定安农产品加工厂</v>
      </c>
      <c r="B4" s="18"/>
      <c r="C4" s="18"/>
      <c r="D4" s="18"/>
      <c r="I4" s="42" t="s">
        <v>377</v>
      </c>
    </row>
    <row r="5" s="21" customFormat="1" ht="25" customHeight="1" spans="1:9">
      <c r="A5" s="28" t="s">
        <v>378</v>
      </c>
      <c r="B5" s="28" t="s">
        <v>529</v>
      </c>
      <c r="C5" s="28" t="s">
        <v>539</v>
      </c>
      <c r="D5" s="28" t="s">
        <v>564</v>
      </c>
      <c r="E5" s="28" t="s">
        <v>565</v>
      </c>
      <c r="F5" s="28" t="s">
        <v>566</v>
      </c>
      <c r="G5" s="32" t="s">
        <v>380</v>
      </c>
      <c r="H5" s="28" t="s">
        <v>381</v>
      </c>
      <c r="I5" s="28" t="s">
        <v>464</v>
      </c>
    </row>
    <row r="6" ht="15.9" customHeight="1" spans="1:9">
      <c r="A6" s="44">
        <v>1</v>
      </c>
      <c r="B6" s="45"/>
      <c r="C6" s="46"/>
      <c r="D6" s="27"/>
      <c r="E6" s="20"/>
      <c r="F6" s="62"/>
      <c r="G6" s="27"/>
      <c r="H6" s="27"/>
      <c r="I6" s="29"/>
    </row>
    <row r="7" ht="15.9" customHeight="1" spans="1:9">
      <c r="A7" s="44"/>
      <c r="B7" s="45"/>
      <c r="C7" s="46"/>
      <c r="D7" s="27"/>
      <c r="E7" s="20"/>
      <c r="F7" s="62"/>
      <c r="G7" s="27"/>
      <c r="H7" s="27"/>
      <c r="I7" s="29"/>
    </row>
    <row r="8" ht="15.9" customHeight="1" spans="1:9">
      <c r="A8" s="44"/>
      <c r="B8" s="45"/>
      <c r="C8" s="46"/>
      <c r="D8" s="27"/>
      <c r="E8" s="20"/>
      <c r="F8" s="62"/>
      <c r="G8" s="27"/>
      <c r="H8" s="27"/>
      <c r="I8" s="29"/>
    </row>
    <row r="9" ht="15.9" customHeight="1" spans="1:9">
      <c r="A9" s="44"/>
      <c r="B9" s="45"/>
      <c r="C9" s="46"/>
      <c r="D9" s="27"/>
      <c r="E9" s="20"/>
      <c r="F9" s="62"/>
      <c r="G9" s="27"/>
      <c r="H9" s="27"/>
      <c r="I9" s="29"/>
    </row>
    <row r="10" ht="15.9" customHeight="1" spans="1:9">
      <c r="A10" s="44"/>
      <c r="B10" s="45"/>
      <c r="C10" s="46"/>
      <c r="D10" s="27"/>
      <c r="E10" s="20"/>
      <c r="F10" s="62"/>
      <c r="G10" s="27"/>
      <c r="H10" s="27"/>
      <c r="I10" s="29"/>
    </row>
    <row r="11" ht="15.9" customHeight="1" spans="1:9">
      <c r="A11" s="44"/>
      <c r="B11" s="45"/>
      <c r="C11" s="46"/>
      <c r="D11" s="27"/>
      <c r="E11" s="20"/>
      <c r="F11" s="62"/>
      <c r="G11" s="27"/>
      <c r="H11" s="27"/>
      <c r="I11" s="29"/>
    </row>
    <row r="12" ht="15.9" customHeight="1" spans="1:9">
      <c r="A12" s="44"/>
      <c r="B12" s="45"/>
      <c r="C12" s="46"/>
      <c r="D12" s="27"/>
      <c r="E12" s="20"/>
      <c r="F12" s="62"/>
      <c r="G12" s="27"/>
      <c r="H12" s="27"/>
      <c r="I12" s="29"/>
    </row>
    <row r="13" ht="15.9" customHeight="1" spans="1:9">
      <c r="A13" s="44"/>
      <c r="B13" s="45"/>
      <c r="C13" s="46"/>
      <c r="D13" s="27"/>
      <c r="E13" s="20"/>
      <c r="F13" s="62"/>
      <c r="G13" s="27"/>
      <c r="H13" s="27"/>
      <c r="I13" s="29"/>
    </row>
    <row r="14" ht="15.9" customHeight="1" spans="1:9">
      <c r="A14" s="44"/>
      <c r="B14" s="45"/>
      <c r="C14" s="46"/>
      <c r="D14" s="27"/>
      <c r="E14" s="20"/>
      <c r="F14" s="62"/>
      <c r="G14" s="27"/>
      <c r="H14" s="27"/>
      <c r="I14" s="29"/>
    </row>
    <row r="15" ht="15.9" customHeight="1" spans="1:9">
      <c r="A15" s="44"/>
      <c r="B15" s="45"/>
      <c r="C15" s="46"/>
      <c r="D15" s="27"/>
      <c r="E15" s="20"/>
      <c r="F15" s="62"/>
      <c r="G15" s="27"/>
      <c r="H15" s="27"/>
      <c r="I15" s="29"/>
    </row>
    <row r="16" ht="15.9" customHeight="1" spans="1:9">
      <c r="A16" s="44"/>
      <c r="B16" s="45"/>
      <c r="C16" s="46"/>
      <c r="D16" s="27"/>
      <c r="E16" s="20"/>
      <c r="F16" s="62"/>
      <c r="G16" s="27"/>
      <c r="H16" s="27"/>
      <c r="I16" s="29"/>
    </row>
    <row r="17" ht="15.9" customHeight="1" spans="1:9">
      <c r="A17" s="44"/>
      <c r="B17" s="45"/>
      <c r="C17" s="46"/>
      <c r="D17" s="27"/>
      <c r="E17" s="20"/>
      <c r="F17" s="62"/>
      <c r="G17" s="27"/>
      <c r="H17" s="27"/>
      <c r="I17" s="29"/>
    </row>
    <row r="18" ht="15.9" customHeight="1" spans="1:9">
      <c r="A18" s="44"/>
      <c r="B18" s="45"/>
      <c r="C18" s="46"/>
      <c r="D18" s="27"/>
      <c r="E18" s="20"/>
      <c r="F18" s="62"/>
      <c r="G18" s="27"/>
      <c r="H18" s="27"/>
      <c r="I18" s="29"/>
    </row>
    <row r="19" ht="15.9" customHeight="1" spans="1:9">
      <c r="A19" s="44"/>
      <c r="B19" s="45"/>
      <c r="C19" s="46"/>
      <c r="D19" s="27"/>
      <c r="E19" s="20"/>
      <c r="F19" s="62"/>
      <c r="G19" s="27"/>
      <c r="H19" s="27"/>
      <c r="I19" s="29"/>
    </row>
    <row r="20" ht="15.9" customHeight="1" spans="1:9">
      <c r="A20" s="44"/>
      <c r="B20" s="45"/>
      <c r="C20" s="46"/>
      <c r="D20" s="27"/>
      <c r="E20" s="20"/>
      <c r="F20" s="62"/>
      <c r="G20" s="27"/>
      <c r="H20" s="27"/>
      <c r="I20" s="29"/>
    </row>
    <row r="21" ht="15.9" customHeight="1" spans="1:9">
      <c r="A21" s="44"/>
      <c r="B21" s="45"/>
      <c r="C21" s="46"/>
      <c r="D21" s="27"/>
      <c r="E21" s="20"/>
      <c r="F21" s="62"/>
      <c r="G21" s="27"/>
      <c r="H21" s="27"/>
      <c r="I21" s="29"/>
    </row>
    <row r="22" ht="15.9" customHeight="1" spans="1:9">
      <c r="A22" s="44"/>
      <c r="B22" s="45"/>
      <c r="C22" s="46"/>
      <c r="D22" s="27"/>
      <c r="E22" s="20"/>
      <c r="F22" s="62"/>
      <c r="G22" s="27"/>
      <c r="H22" s="27"/>
      <c r="I22" s="29"/>
    </row>
    <row r="23" ht="15.9" customHeight="1" spans="1:9">
      <c r="A23" s="44"/>
      <c r="B23" s="45"/>
      <c r="C23" s="46"/>
      <c r="D23" s="27"/>
      <c r="E23" s="20"/>
      <c r="F23" s="62"/>
      <c r="G23" s="27"/>
      <c r="H23" s="27"/>
      <c r="I23" s="29"/>
    </row>
    <row r="24" ht="15.9" customHeight="1" spans="1:9">
      <c r="A24" s="44"/>
      <c r="B24" s="45"/>
      <c r="C24" s="46"/>
      <c r="D24" s="27"/>
      <c r="E24" s="20"/>
      <c r="F24" s="62"/>
      <c r="G24" s="27"/>
      <c r="H24" s="27"/>
      <c r="I24" s="29"/>
    </row>
    <row r="25" ht="15.9" customHeight="1" spans="1:9">
      <c r="A25" s="44"/>
      <c r="B25" s="45"/>
      <c r="C25" s="46"/>
      <c r="D25" s="27"/>
      <c r="E25" s="20"/>
      <c r="F25" s="62"/>
      <c r="G25" s="27"/>
      <c r="H25" s="27"/>
      <c r="I25" s="29"/>
    </row>
    <row r="26" ht="15.9" customHeight="1" spans="1:9">
      <c r="A26" s="44"/>
      <c r="B26" s="45"/>
      <c r="C26" s="46"/>
      <c r="D26" s="27"/>
      <c r="E26" s="20"/>
      <c r="F26" s="62"/>
      <c r="G26" s="27"/>
      <c r="H26" s="27"/>
      <c r="I26" s="29"/>
    </row>
    <row r="27" ht="15.9" customHeight="1" spans="1:9">
      <c r="A27" s="44"/>
      <c r="B27" s="45"/>
      <c r="C27" s="46"/>
      <c r="D27" s="27"/>
      <c r="E27" s="20"/>
      <c r="F27" s="62"/>
      <c r="G27" s="27"/>
      <c r="H27" s="27"/>
      <c r="I27" s="29"/>
    </row>
    <row r="28" ht="15.9" customHeight="1" spans="1:9">
      <c r="A28" s="31" t="s">
        <v>471</v>
      </c>
      <c r="B28" s="32"/>
      <c r="C28" s="46"/>
      <c r="D28" s="27">
        <f>SUM(D6:D27)</f>
        <v>0</v>
      </c>
      <c r="E28" s="30"/>
      <c r="F28" s="69"/>
      <c r="G28" s="27">
        <f>SUM(G6:G27)</f>
        <v>0</v>
      </c>
      <c r="H28" s="27">
        <f>SUM(H6:H27)</f>
        <v>0</v>
      </c>
      <c r="I28" s="29"/>
    </row>
    <row r="29" s="13" customFormat="1" ht="15.9" customHeight="1" spans="1:9">
      <c r="A29" s="34" t="str">
        <f>CONCATENATE("被评估单位填表人：",基本情况!$D$9)</f>
        <v>被评估单位填表人：</v>
      </c>
      <c r="B29" s="35"/>
      <c r="C29" s="35"/>
      <c r="D29" s="35"/>
      <c r="F29" s="36" t="str">
        <f>CONCATENATE("资产评估专业人员：",基本情况!$B$16)</f>
        <v>资产评估专业人员：</v>
      </c>
      <c r="G29" s="48"/>
      <c r="H29" s="48"/>
      <c r="I29" s="48"/>
    </row>
    <row r="30" s="13" customFormat="1" ht="15.9" customHeight="1" spans="1:1">
      <c r="A30" s="37" t="str">
        <f>基本情况!$A$7&amp;基本情况!$B$7</f>
        <v>填表日期：2024年9月13日</v>
      </c>
    </row>
  </sheetData>
  <mergeCells count="4">
    <mergeCell ref="A1:I1"/>
    <mergeCell ref="A2:I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3" workbookViewId="0">
      <selection activeCell="A1" sqref="A1:P1"/>
    </sheetView>
  </sheetViews>
  <sheetFormatPr defaultColWidth="9" defaultRowHeight="15.75" customHeight="1" outlineLevelCol="6"/>
  <cols>
    <col min="1" max="1" width="5.66666666666667" style="14" customWidth="1"/>
    <col min="2" max="2" width="33.5833333333333" style="14" customWidth="1"/>
    <col min="3" max="3" width="9.16666666666667" style="14" customWidth="1"/>
    <col min="4" max="4" width="20.5833333333333" style="14" customWidth="1"/>
    <col min="5" max="7" width="15.5833333333333" style="14" customWidth="1"/>
    <col min="8" max="16384" width="9" style="14"/>
  </cols>
  <sheetData>
    <row r="1" s="11" customFormat="1" ht="30" customHeight="1" spans="1:7">
      <c r="A1" s="15" t="s">
        <v>1253</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1254</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1255</v>
      </c>
      <c r="C5" s="28" t="s">
        <v>539</v>
      </c>
      <c r="D5" s="28" t="s">
        <v>1256</v>
      </c>
      <c r="E5" s="43" t="s">
        <v>380</v>
      </c>
      <c r="F5" s="28" t="s">
        <v>381</v>
      </c>
      <c r="G5" s="28" t="s">
        <v>464</v>
      </c>
    </row>
    <row r="6" ht="15.9" customHeight="1" spans="1:7">
      <c r="A6" s="44">
        <v>1</v>
      </c>
      <c r="B6" s="45"/>
      <c r="C6" s="46"/>
      <c r="D6" s="20"/>
      <c r="E6" s="27"/>
      <c r="F6" s="27"/>
      <c r="G6" s="29"/>
    </row>
    <row r="7" ht="15.9" customHeight="1" spans="1:7">
      <c r="A7" s="44"/>
      <c r="B7" s="45"/>
      <c r="C7" s="46"/>
      <c r="D7" s="20"/>
      <c r="E7" s="27"/>
      <c r="F7" s="27"/>
      <c r="G7" s="29"/>
    </row>
    <row r="8" ht="15.9" customHeight="1" spans="1:7">
      <c r="A8" s="44"/>
      <c r="B8" s="45"/>
      <c r="C8" s="46"/>
      <c r="D8" s="20"/>
      <c r="E8" s="27"/>
      <c r="F8" s="27"/>
      <c r="G8" s="29"/>
    </row>
    <row r="9" ht="15.9" customHeight="1" spans="1:7">
      <c r="A9" s="44"/>
      <c r="B9" s="45"/>
      <c r="C9" s="46"/>
      <c r="D9" s="20"/>
      <c r="E9" s="27"/>
      <c r="F9" s="27"/>
      <c r="G9" s="29"/>
    </row>
    <row r="10" ht="15.9" customHeight="1" spans="1:7">
      <c r="A10" s="44"/>
      <c r="B10" s="45"/>
      <c r="C10" s="46"/>
      <c r="D10" s="20"/>
      <c r="E10" s="27"/>
      <c r="F10" s="27"/>
      <c r="G10" s="29"/>
    </row>
    <row r="11" ht="15.9" customHeight="1" spans="1:7">
      <c r="A11" s="44"/>
      <c r="B11" s="45"/>
      <c r="C11" s="46"/>
      <c r="D11" s="20"/>
      <c r="E11" s="27"/>
      <c r="F11" s="27"/>
      <c r="G11" s="29"/>
    </row>
    <row r="12" ht="15.9" customHeight="1" spans="1:7">
      <c r="A12" s="44"/>
      <c r="B12" s="45"/>
      <c r="C12" s="46"/>
      <c r="D12" s="20"/>
      <c r="E12" s="27"/>
      <c r="F12" s="27"/>
      <c r="G12" s="29"/>
    </row>
    <row r="13" ht="15.9" customHeight="1" spans="1:7">
      <c r="A13" s="44"/>
      <c r="B13" s="45"/>
      <c r="C13" s="46"/>
      <c r="D13" s="20"/>
      <c r="E13" s="27"/>
      <c r="F13" s="27"/>
      <c r="G13" s="29"/>
    </row>
    <row r="14" ht="15.9" customHeight="1" spans="1:7">
      <c r="A14" s="44"/>
      <c r="B14" s="45"/>
      <c r="C14" s="46"/>
      <c r="D14" s="20"/>
      <c r="E14" s="27"/>
      <c r="F14" s="27"/>
      <c r="G14" s="29"/>
    </row>
    <row r="15" ht="15.9" customHeight="1" spans="1:7">
      <c r="A15" s="44"/>
      <c r="B15" s="45"/>
      <c r="C15" s="46"/>
      <c r="D15" s="20"/>
      <c r="E15" s="27"/>
      <c r="F15" s="27"/>
      <c r="G15" s="29"/>
    </row>
    <row r="16" ht="15.9" customHeight="1" spans="1:7">
      <c r="A16" s="44"/>
      <c r="B16" s="45"/>
      <c r="C16" s="46"/>
      <c r="D16" s="20"/>
      <c r="E16" s="27"/>
      <c r="F16" s="27"/>
      <c r="G16" s="29"/>
    </row>
    <row r="17" ht="15.9" customHeight="1" spans="1:7">
      <c r="A17" s="44"/>
      <c r="B17" s="45"/>
      <c r="C17" s="46"/>
      <c r="D17" s="20"/>
      <c r="E17" s="27"/>
      <c r="F17" s="27"/>
      <c r="G17" s="29"/>
    </row>
    <row r="18" ht="15.9" customHeight="1" spans="1:7">
      <c r="A18" s="44"/>
      <c r="B18" s="45"/>
      <c r="C18" s="46"/>
      <c r="D18" s="20"/>
      <c r="E18" s="27"/>
      <c r="F18" s="27"/>
      <c r="G18" s="29"/>
    </row>
    <row r="19" ht="15.9" customHeight="1" spans="1:7">
      <c r="A19" s="44"/>
      <c r="B19" s="45"/>
      <c r="C19" s="46"/>
      <c r="D19" s="20"/>
      <c r="E19" s="27"/>
      <c r="F19" s="27"/>
      <c r="G19" s="29"/>
    </row>
    <row r="20" ht="15.9" customHeight="1" spans="1:7">
      <c r="A20" s="44"/>
      <c r="B20" s="45"/>
      <c r="C20" s="46"/>
      <c r="D20" s="20"/>
      <c r="E20" s="27"/>
      <c r="F20" s="27"/>
      <c r="G20" s="29"/>
    </row>
    <row r="21" ht="15.9" customHeight="1" spans="1:7">
      <c r="A21" s="44"/>
      <c r="B21" s="45"/>
      <c r="C21" s="46"/>
      <c r="D21" s="20"/>
      <c r="E21" s="27"/>
      <c r="F21" s="27"/>
      <c r="G21" s="29"/>
    </row>
    <row r="22" ht="15.9" customHeight="1" spans="1:7">
      <c r="A22" s="44"/>
      <c r="B22" s="45"/>
      <c r="C22" s="46"/>
      <c r="D22" s="20"/>
      <c r="E22" s="27"/>
      <c r="F22" s="27"/>
      <c r="G22" s="29"/>
    </row>
    <row r="23" ht="15.9" customHeight="1" spans="1:7">
      <c r="A23" s="44"/>
      <c r="B23" s="45"/>
      <c r="C23" s="46"/>
      <c r="D23" s="20"/>
      <c r="E23" s="27"/>
      <c r="F23" s="27"/>
      <c r="G23" s="29"/>
    </row>
    <row r="24" ht="15.9" customHeight="1" spans="1:7">
      <c r="A24" s="44"/>
      <c r="B24" s="45"/>
      <c r="C24" s="46"/>
      <c r="D24" s="20"/>
      <c r="E24" s="27"/>
      <c r="F24" s="27"/>
      <c r="G24" s="29"/>
    </row>
    <row r="25" ht="15.9" customHeight="1" spans="1:7">
      <c r="A25" s="44"/>
      <c r="B25" s="45"/>
      <c r="C25" s="46"/>
      <c r="D25" s="20"/>
      <c r="E25" s="27"/>
      <c r="F25" s="27"/>
      <c r="G25" s="29"/>
    </row>
    <row r="26" ht="15.9" customHeight="1" spans="1:7">
      <c r="A26" s="44"/>
      <c r="B26" s="45"/>
      <c r="C26" s="46"/>
      <c r="D26" s="20"/>
      <c r="E26" s="27"/>
      <c r="F26" s="27"/>
      <c r="G26" s="29"/>
    </row>
    <row r="27" ht="15.9" customHeight="1" spans="1:7">
      <c r="A27" s="44"/>
      <c r="B27" s="45"/>
      <c r="C27" s="46"/>
      <c r="D27" s="20"/>
      <c r="E27" s="27"/>
      <c r="F27" s="27"/>
      <c r="G27" s="29"/>
    </row>
    <row r="28" ht="15.9" customHeight="1" spans="1:7">
      <c r="A28" s="31" t="s">
        <v>471</v>
      </c>
      <c r="B28" s="32"/>
      <c r="C28" s="46"/>
      <c r="D28" s="20"/>
      <c r="E28" s="27">
        <f>SUM(E6:E27)</f>
        <v>0</v>
      </c>
      <c r="F28" s="27">
        <f>SUM(F6:F27)</f>
        <v>0</v>
      </c>
      <c r="G28" s="29"/>
    </row>
    <row r="29" s="13" customFormat="1" ht="15.9" customHeight="1" spans="1:7">
      <c r="A29" s="34" t="str">
        <f>CONCATENATE("被评估单位填表人：",基本情况!$D$9)</f>
        <v>被评估单位填表人：</v>
      </c>
      <c r="B29" s="35"/>
      <c r="C29" s="35"/>
      <c r="D29" s="35"/>
      <c r="E29" s="81"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workbookViewId="0">
      <selection activeCell="A1" sqref="A1:P1"/>
    </sheetView>
  </sheetViews>
  <sheetFormatPr defaultColWidth="9" defaultRowHeight="15.75" customHeight="1" outlineLevelCol="6"/>
  <cols>
    <col min="1" max="1" width="5.66666666666667" style="14" customWidth="1"/>
    <col min="2" max="2" width="32.5833333333333" style="73" customWidth="1"/>
    <col min="3" max="3" width="9.16666666666667" style="14" customWidth="1"/>
    <col min="4" max="4" width="20.5833333333333" style="14" customWidth="1"/>
    <col min="5" max="5" width="15.5833333333333" style="74" customWidth="1"/>
    <col min="6" max="6" width="15.5833333333333" style="14" customWidth="1"/>
    <col min="7" max="7" width="18.5833333333333" style="14" customWidth="1"/>
    <col min="8" max="16384" width="9" style="14"/>
  </cols>
  <sheetData>
    <row r="1" s="11" customFormat="1" ht="30" customHeight="1" spans="1:7">
      <c r="A1" s="15" t="s">
        <v>1257</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54"/>
      <c r="C3" s="16"/>
      <c r="D3" s="16"/>
      <c r="E3" s="75"/>
      <c r="F3" s="16"/>
      <c r="G3" s="41" t="s">
        <v>1258</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538</v>
      </c>
      <c r="E5" s="76" t="s">
        <v>380</v>
      </c>
      <c r="F5" s="28" t="s">
        <v>381</v>
      </c>
      <c r="G5" s="28" t="s">
        <v>464</v>
      </c>
    </row>
    <row r="6" ht="15.9" customHeight="1" spans="1:7">
      <c r="A6" s="44">
        <v>1</v>
      </c>
      <c r="B6" s="77"/>
      <c r="C6" s="46"/>
      <c r="D6" s="78"/>
      <c r="E6" s="79"/>
      <c r="F6" s="80"/>
      <c r="G6" s="78"/>
    </row>
    <row r="7" ht="15.9" customHeight="1" spans="1:7">
      <c r="A7" s="44"/>
      <c r="B7" s="77"/>
      <c r="C7" s="46"/>
      <c r="D7" s="78"/>
      <c r="E7" s="79"/>
      <c r="F7" s="80"/>
      <c r="G7" s="78"/>
    </row>
    <row r="8" ht="15.9" customHeight="1" spans="1:7">
      <c r="A8" s="44"/>
      <c r="B8" s="77"/>
      <c r="C8" s="46"/>
      <c r="D8" s="78"/>
      <c r="E8" s="79"/>
      <c r="F8" s="80"/>
      <c r="G8" s="78"/>
    </row>
    <row r="9" ht="15.9" customHeight="1" spans="1:7">
      <c r="A9" s="44"/>
      <c r="B9" s="77"/>
      <c r="C9" s="46"/>
      <c r="D9" s="78"/>
      <c r="E9" s="79"/>
      <c r="F9" s="80"/>
      <c r="G9" s="78"/>
    </row>
    <row r="10" ht="15.9" customHeight="1" spans="1:7">
      <c r="A10" s="44"/>
      <c r="B10" s="77"/>
      <c r="C10" s="46"/>
      <c r="D10" s="78"/>
      <c r="E10" s="79"/>
      <c r="F10" s="80"/>
      <c r="G10" s="78"/>
    </row>
    <row r="11" ht="15.9" customHeight="1" spans="1:7">
      <c r="A11" s="44"/>
      <c r="B11" s="77"/>
      <c r="C11" s="46"/>
      <c r="D11" s="78"/>
      <c r="E11" s="79"/>
      <c r="F11" s="80"/>
      <c r="G11" s="78"/>
    </row>
    <row r="12" ht="15.9" customHeight="1" spans="1:7">
      <c r="A12" s="44"/>
      <c r="B12" s="77"/>
      <c r="C12" s="46"/>
      <c r="D12" s="78"/>
      <c r="E12" s="79"/>
      <c r="F12" s="80"/>
      <c r="G12" s="78"/>
    </row>
    <row r="13" ht="15.9" customHeight="1" spans="1:7">
      <c r="A13" s="44"/>
      <c r="B13" s="77"/>
      <c r="C13" s="46"/>
      <c r="D13" s="78"/>
      <c r="E13" s="79"/>
      <c r="F13" s="80"/>
      <c r="G13" s="78"/>
    </row>
    <row r="14" ht="15.9" customHeight="1" spans="1:7">
      <c r="A14" s="44"/>
      <c r="B14" s="77"/>
      <c r="C14" s="46"/>
      <c r="D14" s="78"/>
      <c r="E14" s="79"/>
      <c r="F14" s="80"/>
      <c r="G14" s="78"/>
    </row>
    <row r="15" ht="15.9" customHeight="1" spans="1:7">
      <c r="A15" s="44"/>
      <c r="B15" s="77"/>
      <c r="C15" s="46"/>
      <c r="D15" s="78"/>
      <c r="E15" s="79"/>
      <c r="F15" s="80"/>
      <c r="G15" s="78"/>
    </row>
    <row r="16" ht="15.9" customHeight="1" spans="1:7">
      <c r="A16" s="44"/>
      <c r="B16" s="77"/>
      <c r="C16" s="46"/>
      <c r="D16" s="78"/>
      <c r="E16" s="79"/>
      <c r="F16" s="80"/>
      <c r="G16" s="78"/>
    </row>
    <row r="17" ht="15.9" customHeight="1" spans="1:7">
      <c r="A17" s="44"/>
      <c r="B17" s="77"/>
      <c r="C17" s="46"/>
      <c r="D17" s="78"/>
      <c r="E17" s="79"/>
      <c r="F17" s="80"/>
      <c r="G17" s="78"/>
    </row>
    <row r="18" ht="15.9" customHeight="1" spans="1:7">
      <c r="A18" s="44"/>
      <c r="B18" s="77"/>
      <c r="C18" s="46"/>
      <c r="D18" s="78"/>
      <c r="E18" s="79"/>
      <c r="F18" s="80"/>
      <c r="G18" s="78"/>
    </row>
    <row r="19" ht="15.9" customHeight="1" spans="1:7">
      <c r="A19" s="44"/>
      <c r="B19" s="77"/>
      <c r="C19" s="46"/>
      <c r="D19" s="78"/>
      <c r="E19" s="79"/>
      <c r="F19" s="80"/>
      <c r="G19" s="78"/>
    </row>
    <row r="20" ht="15.9" customHeight="1" spans="1:7">
      <c r="A20" s="44"/>
      <c r="B20" s="77"/>
      <c r="C20" s="46"/>
      <c r="D20" s="78"/>
      <c r="E20" s="79"/>
      <c r="F20" s="80"/>
      <c r="G20" s="78"/>
    </row>
    <row r="21" ht="15.9" customHeight="1" spans="1:7">
      <c r="A21" s="44"/>
      <c r="B21" s="77"/>
      <c r="C21" s="46"/>
      <c r="D21" s="78"/>
      <c r="E21" s="79"/>
      <c r="F21" s="80"/>
      <c r="G21" s="78"/>
    </row>
    <row r="22" ht="15.9" customHeight="1" spans="1:7">
      <c r="A22" s="44"/>
      <c r="B22" s="77"/>
      <c r="C22" s="46"/>
      <c r="D22" s="78"/>
      <c r="E22" s="79"/>
      <c r="F22" s="80"/>
      <c r="G22" s="78"/>
    </row>
    <row r="23" ht="15.9" customHeight="1" spans="1:7">
      <c r="A23" s="44"/>
      <c r="B23" s="77"/>
      <c r="C23" s="46"/>
      <c r="D23" s="78"/>
      <c r="E23" s="79"/>
      <c r="F23" s="80"/>
      <c r="G23" s="78"/>
    </row>
    <row r="24" ht="15.9" customHeight="1" spans="1:7">
      <c r="A24" s="44"/>
      <c r="B24" s="77"/>
      <c r="C24" s="46"/>
      <c r="D24" s="78"/>
      <c r="E24" s="79"/>
      <c r="F24" s="80"/>
      <c r="G24" s="78"/>
    </row>
    <row r="25" ht="15.9" customHeight="1" spans="1:7">
      <c r="A25" s="44"/>
      <c r="B25" s="77"/>
      <c r="C25" s="46"/>
      <c r="D25" s="78"/>
      <c r="E25" s="79"/>
      <c r="F25" s="80"/>
      <c r="G25" s="78"/>
    </row>
    <row r="26" ht="15.9" customHeight="1" spans="1:7">
      <c r="A26" s="44"/>
      <c r="B26" s="77"/>
      <c r="C26" s="46"/>
      <c r="D26" s="78"/>
      <c r="E26" s="79"/>
      <c r="F26" s="80"/>
      <c r="G26" s="78"/>
    </row>
    <row r="27" ht="15.9" customHeight="1" spans="1:7">
      <c r="A27" s="44"/>
      <c r="B27" s="77"/>
      <c r="C27" s="46"/>
      <c r="D27" s="78"/>
      <c r="E27" s="79"/>
      <c r="F27" s="80"/>
      <c r="G27" s="78"/>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1259</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1260</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680</v>
      </c>
      <c r="C5" s="28" t="s">
        <v>539</v>
      </c>
      <c r="D5" s="28" t="s">
        <v>681</v>
      </c>
      <c r="E5" s="43" t="s">
        <v>380</v>
      </c>
      <c r="F5" s="28" t="s">
        <v>381</v>
      </c>
      <c r="G5" s="28" t="s">
        <v>464</v>
      </c>
    </row>
    <row r="6" ht="15.9" customHeight="1" spans="1:7">
      <c r="A6" s="44">
        <v>1</v>
      </c>
      <c r="B6" s="70"/>
      <c r="C6" s="46"/>
      <c r="D6" s="71"/>
      <c r="E6" s="72"/>
      <c r="F6" s="27"/>
      <c r="G6" s="29"/>
    </row>
    <row r="7" ht="15.9" customHeight="1" spans="1:7">
      <c r="A7" s="44"/>
      <c r="B7" s="70"/>
      <c r="C7" s="46"/>
      <c r="D7" s="71"/>
      <c r="E7" s="72"/>
      <c r="F7" s="27"/>
      <c r="G7" s="29"/>
    </row>
    <row r="8" ht="15.9" customHeight="1" spans="1:7">
      <c r="A8" s="44"/>
      <c r="B8" s="70"/>
      <c r="C8" s="46"/>
      <c r="D8" s="28"/>
      <c r="E8" s="72"/>
      <c r="F8" s="27"/>
      <c r="G8" s="29"/>
    </row>
    <row r="9" ht="15.9" customHeight="1" spans="1:7">
      <c r="A9" s="44"/>
      <c r="B9" s="45"/>
      <c r="C9" s="46"/>
      <c r="D9" s="28"/>
      <c r="E9" s="27"/>
      <c r="F9" s="27"/>
      <c r="G9" s="29"/>
    </row>
    <row r="10" ht="15.9" customHeight="1" spans="1:7">
      <c r="A10" s="44"/>
      <c r="B10" s="45"/>
      <c r="C10" s="46"/>
      <c r="D10" s="28"/>
      <c r="E10" s="27"/>
      <c r="F10" s="27"/>
      <c r="G10" s="29"/>
    </row>
    <row r="11" ht="15.9" customHeight="1" spans="1:7">
      <c r="A11" s="44"/>
      <c r="B11" s="45"/>
      <c r="C11" s="46"/>
      <c r="D11" s="28"/>
      <c r="E11" s="27"/>
      <c r="F11" s="27"/>
      <c r="G11" s="29"/>
    </row>
    <row r="12" ht="15.9" customHeight="1" spans="1:7">
      <c r="A12" s="44"/>
      <c r="B12" s="45"/>
      <c r="C12" s="46"/>
      <c r="D12" s="28"/>
      <c r="E12" s="27"/>
      <c r="F12" s="27"/>
      <c r="G12" s="29"/>
    </row>
    <row r="13" ht="15.9" customHeight="1" spans="1:7">
      <c r="A13" s="44"/>
      <c r="B13" s="45"/>
      <c r="C13" s="46"/>
      <c r="D13" s="28"/>
      <c r="E13" s="27"/>
      <c r="F13" s="27"/>
      <c r="G13" s="29"/>
    </row>
    <row r="14" ht="15.9" customHeight="1" spans="1:7">
      <c r="A14" s="44"/>
      <c r="B14" s="45"/>
      <c r="C14" s="46"/>
      <c r="D14" s="28"/>
      <c r="E14" s="27"/>
      <c r="F14" s="27"/>
      <c r="G14" s="29"/>
    </row>
    <row r="15" ht="15.9" customHeight="1" spans="1:7">
      <c r="A15" s="44"/>
      <c r="B15" s="45"/>
      <c r="C15" s="46"/>
      <c r="D15" s="28"/>
      <c r="E15" s="27"/>
      <c r="F15" s="27"/>
      <c r="G15" s="29"/>
    </row>
    <row r="16" ht="15.9" customHeight="1" spans="1:7">
      <c r="A16" s="44"/>
      <c r="B16" s="45"/>
      <c r="C16" s="46"/>
      <c r="D16" s="28"/>
      <c r="E16" s="27"/>
      <c r="F16" s="27"/>
      <c r="G16" s="29"/>
    </row>
    <row r="17" ht="15.9" customHeight="1" spans="1:7">
      <c r="A17" s="44"/>
      <c r="B17" s="45"/>
      <c r="C17" s="46"/>
      <c r="D17" s="28"/>
      <c r="E17" s="27"/>
      <c r="F17" s="27"/>
      <c r="G17" s="29"/>
    </row>
    <row r="18" ht="15.9" customHeight="1" spans="1:7">
      <c r="A18" s="44"/>
      <c r="B18" s="45"/>
      <c r="C18" s="46"/>
      <c r="D18" s="28"/>
      <c r="E18" s="27"/>
      <c r="F18" s="27"/>
      <c r="G18" s="29"/>
    </row>
    <row r="19" ht="15.9" customHeight="1" spans="1:7">
      <c r="A19" s="44"/>
      <c r="B19" s="45"/>
      <c r="C19" s="46"/>
      <c r="D19" s="28"/>
      <c r="E19" s="27"/>
      <c r="F19" s="27"/>
      <c r="G19" s="29"/>
    </row>
    <row r="20" ht="15.9" customHeight="1" spans="1:7">
      <c r="A20" s="44"/>
      <c r="B20" s="45"/>
      <c r="C20" s="46"/>
      <c r="D20" s="28"/>
      <c r="E20" s="27"/>
      <c r="F20" s="27"/>
      <c r="G20" s="29"/>
    </row>
    <row r="21" ht="15.9" customHeight="1" spans="1:7">
      <c r="A21" s="44"/>
      <c r="B21" s="45"/>
      <c r="C21" s="46"/>
      <c r="D21" s="28"/>
      <c r="E21" s="27"/>
      <c r="F21" s="27"/>
      <c r="G21" s="29"/>
    </row>
    <row r="22" ht="15.9" customHeight="1" spans="1:7">
      <c r="A22" s="44"/>
      <c r="B22" s="45"/>
      <c r="C22" s="46"/>
      <c r="D22" s="28"/>
      <c r="E22" s="27"/>
      <c r="F22" s="27"/>
      <c r="G22" s="29"/>
    </row>
    <row r="23" ht="15.9" customHeight="1" spans="1:7">
      <c r="A23" s="44"/>
      <c r="B23" s="45"/>
      <c r="C23" s="46"/>
      <c r="D23" s="28"/>
      <c r="E23" s="27"/>
      <c r="F23" s="27"/>
      <c r="G23" s="29"/>
    </row>
    <row r="24" ht="15.9" customHeight="1" spans="1:7">
      <c r="A24" s="44"/>
      <c r="B24" s="45"/>
      <c r="C24" s="46"/>
      <c r="D24" s="28"/>
      <c r="E24" s="27"/>
      <c r="F24" s="27"/>
      <c r="G24" s="29"/>
    </row>
    <row r="25" ht="15.9" customHeight="1" spans="1:7">
      <c r="A25" s="44"/>
      <c r="B25" s="45"/>
      <c r="C25" s="46"/>
      <c r="D25" s="28"/>
      <c r="E25" s="27"/>
      <c r="F25" s="27"/>
      <c r="G25" s="29"/>
    </row>
    <row r="26" ht="15.9" customHeight="1" spans="1:7">
      <c r="A26" s="44"/>
      <c r="B26" s="45"/>
      <c r="C26" s="46"/>
      <c r="D26" s="28"/>
      <c r="E26" s="27"/>
      <c r="F26" s="27"/>
      <c r="G26" s="29"/>
    </row>
    <row r="27" ht="15.9" customHeight="1" spans="1:7">
      <c r="A27" s="44"/>
      <c r="B27" s="45"/>
      <c r="C27" s="46"/>
      <c r="D27" s="28"/>
      <c r="E27" s="27"/>
      <c r="F27" s="27"/>
      <c r="G27" s="29"/>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69"/>
  <sheetViews>
    <sheetView zoomScale="90" zoomScaleNormal="90" topLeftCell="A43" workbookViewId="0">
      <selection activeCell="A1" sqref="A1:P1"/>
    </sheetView>
  </sheetViews>
  <sheetFormatPr defaultColWidth="9" defaultRowHeight="15.75" customHeight="1"/>
  <cols>
    <col min="1" max="1" width="5.66666666666667" style="14" customWidth="1"/>
    <col min="2" max="2" width="30.6666666666667" style="14" customWidth="1"/>
    <col min="3" max="5" width="20.6666666666667" style="14" customWidth="1"/>
    <col min="6" max="6" width="20.6666666666667" style="176" customWidth="1"/>
    <col min="7" max="8" width="9" style="14"/>
    <col min="9" max="9" width="13.6666666666667" style="14" customWidth="1"/>
    <col min="10" max="16384" width="9" style="14"/>
  </cols>
  <sheetData>
    <row r="1" s="11" customFormat="1" ht="28" customHeight="1" spans="1:6">
      <c r="A1" s="15" t="s">
        <v>375</v>
      </c>
      <c r="B1" s="15"/>
      <c r="C1" s="15"/>
      <c r="D1" s="15"/>
      <c r="E1" s="15"/>
      <c r="F1" s="15"/>
    </row>
    <row r="2" ht="14.5" customHeight="1" spans="1:6">
      <c r="A2" s="16" t="str">
        <f>基本情况!A4&amp;基本情况!B4</f>
        <v>评估基准日：2024年9月13日</v>
      </c>
      <c r="B2" s="16"/>
      <c r="C2" s="16"/>
      <c r="D2" s="16"/>
      <c r="E2" s="16"/>
      <c r="F2" s="16"/>
    </row>
    <row r="3" ht="14.5" customHeight="1" spans="1:6">
      <c r="A3" s="16"/>
      <c r="B3" s="16"/>
      <c r="C3" s="16"/>
      <c r="D3" s="16"/>
      <c r="E3" s="16"/>
      <c r="F3" s="17" t="s">
        <v>376</v>
      </c>
    </row>
    <row r="4" ht="14.5" customHeight="1" spans="1:6">
      <c r="A4" s="94" t="str">
        <f>基本情况!A6&amp;基本情况!B6</f>
        <v>被评估单位：海南省农垦五指山茶业集团股份有限公司定安农产品加工厂</v>
      </c>
      <c r="F4" s="392" t="s">
        <v>377</v>
      </c>
    </row>
    <row r="5" s="21" customFormat="1" ht="20" customHeight="1" spans="1:9">
      <c r="A5" s="28" t="s">
        <v>378</v>
      </c>
      <c r="B5" s="85" t="s">
        <v>379</v>
      </c>
      <c r="C5" s="32" t="s">
        <v>380</v>
      </c>
      <c r="D5" s="28" t="s">
        <v>381</v>
      </c>
      <c r="E5" s="28" t="s">
        <v>382</v>
      </c>
      <c r="F5" s="104" t="s">
        <v>383</v>
      </c>
      <c r="I5" s="406" t="s">
        <v>384</v>
      </c>
    </row>
    <row r="6" s="64" customFormat="1" ht="14" customHeight="1" spans="1:9">
      <c r="A6" s="28">
        <v>1</v>
      </c>
      <c r="B6" s="393" t="s">
        <v>385</v>
      </c>
      <c r="C6" s="394">
        <f>SUM(C7:C17)</f>
        <v>0</v>
      </c>
      <c r="D6" s="394">
        <f t="shared" ref="D6:E6" si="0">SUM(D7:D17)</f>
        <v>0</v>
      </c>
      <c r="E6" s="394">
        <f t="shared" si="0"/>
        <v>0</v>
      </c>
      <c r="F6" s="395" t="str">
        <f>IF(OR(C6=0,C6=""),"",ROUND((E6)/C6*100,2))</f>
        <v/>
      </c>
      <c r="G6" s="396"/>
      <c r="H6" s="396"/>
      <c r="I6" s="174">
        <f>C6-资产负债表!B18</f>
        <v>0</v>
      </c>
    </row>
    <row r="7" ht="14" customHeight="1" spans="1:9">
      <c r="A7" s="28">
        <v>2</v>
      </c>
      <c r="B7" s="397" t="s">
        <v>386</v>
      </c>
      <c r="C7" s="93">
        <f>'3-流动汇总'!C6</f>
        <v>0</v>
      </c>
      <c r="D7" s="93">
        <f>'3-流动汇总'!D6</f>
        <v>0</v>
      </c>
      <c r="E7" s="93">
        <f>D7-C7</f>
        <v>0</v>
      </c>
      <c r="F7" s="88" t="str">
        <f>IF(OR(C7=0,C7=""),"",ROUND((E7)/C7*100,2))</f>
        <v/>
      </c>
      <c r="G7" s="174"/>
      <c r="H7" s="174"/>
      <c r="I7" s="174">
        <f>C7-资产负债表!B6</f>
        <v>0</v>
      </c>
    </row>
    <row r="8" ht="14" customHeight="1" spans="1:9">
      <c r="A8" s="28">
        <v>3</v>
      </c>
      <c r="B8" s="398" t="s">
        <v>387</v>
      </c>
      <c r="C8" s="93">
        <f>'3-流动汇总'!C7</f>
        <v>0</v>
      </c>
      <c r="D8" s="93">
        <f>'3-流动汇总'!D7</f>
        <v>0</v>
      </c>
      <c r="E8" s="93">
        <f t="shared" ref="E8:E17" si="1">D8-C8</f>
        <v>0</v>
      </c>
      <c r="F8" s="88" t="str">
        <f t="shared" ref="F8:F17" si="2">IF(OR(C8=0,C8=""),"",ROUND((E8)/C8*100,2))</f>
        <v/>
      </c>
      <c r="G8" s="174"/>
      <c r="H8" s="174"/>
      <c r="I8" s="174">
        <f>C8-资产负债表!B7</f>
        <v>0</v>
      </c>
    </row>
    <row r="9" ht="14" customHeight="1" spans="1:9">
      <c r="A9" s="28">
        <v>4</v>
      </c>
      <c r="B9" s="397" t="s">
        <v>388</v>
      </c>
      <c r="C9" s="93">
        <f>'3-流动汇总'!C8</f>
        <v>0</v>
      </c>
      <c r="D9" s="93">
        <f>'3-流动汇总'!D8</f>
        <v>0</v>
      </c>
      <c r="E9" s="93">
        <f t="shared" si="1"/>
        <v>0</v>
      </c>
      <c r="F9" s="88" t="str">
        <f t="shared" si="2"/>
        <v/>
      </c>
      <c r="G9" s="174"/>
      <c r="H9" s="174"/>
      <c r="I9" s="174">
        <f>C9-资产负债表!B8</f>
        <v>0</v>
      </c>
    </row>
    <row r="10" ht="14" customHeight="1" spans="1:9">
      <c r="A10" s="28">
        <v>5</v>
      </c>
      <c r="B10" s="397" t="s">
        <v>389</v>
      </c>
      <c r="C10" s="93">
        <f>'3-流动汇总'!C9</f>
        <v>0</v>
      </c>
      <c r="D10" s="93">
        <f>'3-流动汇总'!D9</f>
        <v>0</v>
      </c>
      <c r="E10" s="93">
        <f t="shared" si="1"/>
        <v>0</v>
      </c>
      <c r="F10" s="88" t="str">
        <f t="shared" si="2"/>
        <v/>
      </c>
      <c r="G10" s="174"/>
      <c r="H10" s="174"/>
      <c r="I10" s="174">
        <f>C10-资产负债表!B9</f>
        <v>0</v>
      </c>
    </row>
    <row r="11" ht="14" customHeight="1" spans="1:9">
      <c r="A11" s="28">
        <v>6</v>
      </c>
      <c r="B11" s="397" t="s">
        <v>390</v>
      </c>
      <c r="C11" s="93">
        <f>'3-流动汇总'!C10</f>
        <v>0</v>
      </c>
      <c r="D11" s="93">
        <f>'3-流动汇总'!D10</f>
        <v>0</v>
      </c>
      <c r="E11" s="93">
        <f t="shared" si="1"/>
        <v>0</v>
      </c>
      <c r="F11" s="88" t="str">
        <f t="shared" si="2"/>
        <v/>
      </c>
      <c r="G11" s="174"/>
      <c r="H11" s="174"/>
      <c r="I11" s="174">
        <f>C11-资产负债表!B10</f>
        <v>0</v>
      </c>
    </row>
    <row r="12" ht="14" customHeight="1" spans="1:9">
      <c r="A12" s="28">
        <v>7</v>
      </c>
      <c r="B12" s="397" t="s">
        <v>391</v>
      </c>
      <c r="C12" s="93">
        <f>'3-流动汇总'!C11</f>
        <v>0</v>
      </c>
      <c r="D12" s="93">
        <f>'3-流动汇总'!D11</f>
        <v>0</v>
      </c>
      <c r="E12" s="93">
        <f t="shared" si="1"/>
        <v>0</v>
      </c>
      <c r="F12" s="88" t="str">
        <f t="shared" si="2"/>
        <v/>
      </c>
      <c r="G12" s="174"/>
      <c r="H12" s="174"/>
      <c r="I12" s="174">
        <f>C12-资产负债表!B11</f>
        <v>0</v>
      </c>
    </row>
    <row r="13" ht="14" customHeight="1" spans="1:9">
      <c r="A13" s="28">
        <v>8</v>
      </c>
      <c r="B13" s="397" t="s">
        <v>392</v>
      </c>
      <c r="C13" s="93">
        <f>'3-流动汇总'!C12</f>
        <v>0</v>
      </c>
      <c r="D13" s="93">
        <f>'3-流动汇总'!D12</f>
        <v>0</v>
      </c>
      <c r="E13" s="93">
        <f t="shared" si="1"/>
        <v>0</v>
      </c>
      <c r="F13" s="88" t="str">
        <f t="shared" si="2"/>
        <v/>
      </c>
      <c r="G13" s="174"/>
      <c r="H13" s="174"/>
      <c r="I13" s="174">
        <f>C13-资产负债表!B12</f>
        <v>0</v>
      </c>
    </row>
    <row r="14" ht="14" customHeight="1" spans="1:9">
      <c r="A14" s="28">
        <v>9</v>
      </c>
      <c r="B14" s="397" t="s">
        <v>393</v>
      </c>
      <c r="C14" s="93">
        <f>'3-流动汇总'!C13</f>
        <v>0</v>
      </c>
      <c r="D14" s="93">
        <f>'3-流动汇总'!D13</f>
        <v>0</v>
      </c>
      <c r="E14" s="93">
        <f t="shared" si="1"/>
        <v>0</v>
      </c>
      <c r="F14" s="88" t="str">
        <f t="shared" si="2"/>
        <v/>
      </c>
      <c r="G14" s="174"/>
      <c r="H14" s="174"/>
      <c r="I14" s="174">
        <f>C14-资产负债表!B13</f>
        <v>0</v>
      </c>
    </row>
    <row r="15" ht="14" customHeight="1" spans="1:9">
      <c r="A15" s="28">
        <v>10</v>
      </c>
      <c r="B15" s="397" t="s">
        <v>394</v>
      </c>
      <c r="C15" s="93">
        <f>'3-流动汇总'!C14</f>
        <v>0</v>
      </c>
      <c r="D15" s="93">
        <f>'3-流动汇总'!D14</f>
        <v>0</v>
      </c>
      <c r="E15" s="93">
        <f t="shared" si="1"/>
        <v>0</v>
      </c>
      <c r="F15" s="88" t="str">
        <f t="shared" si="2"/>
        <v/>
      </c>
      <c r="G15" s="174"/>
      <c r="H15" s="174"/>
      <c r="I15" s="174">
        <f>C15-资产负债表!B14</f>
        <v>0</v>
      </c>
    </row>
    <row r="16" ht="14" customHeight="1" spans="1:9">
      <c r="A16" s="28">
        <v>11</v>
      </c>
      <c r="B16" s="397" t="s">
        <v>395</v>
      </c>
      <c r="C16" s="93">
        <f>'3-流动汇总'!C15</f>
        <v>0</v>
      </c>
      <c r="D16" s="93">
        <f>'3-流动汇总'!D15</f>
        <v>0</v>
      </c>
      <c r="E16" s="93">
        <f t="shared" si="1"/>
        <v>0</v>
      </c>
      <c r="F16" s="88" t="str">
        <f t="shared" si="2"/>
        <v/>
      </c>
      <c r="G16" s="174"/>
      <c r="H16" s="174"/>
      <c r="I16" s="174">
        <f>C16-资产负债表!B15</f>
        <v>0</v>
      </c>
    </row>
    <row r="17" ht="14" customHeight="1" spans="1:9">
      <c r="A17" s="28">
        <v>12</v>
      </c>
      <c r="B17" s="397" t="s">
        <v>396</v>
      </c>
      <c r="C17" s="93">
        <f>'3-流动汇总'!C16</f>
        <v>0</v>
      </c>
      <c r="D17" s="93">
        <f>'3-流动汇总'!D16</f>
        <v>0</v>
      </c>
      <c r="E17" s="93">
        <f t="shared" si="1"/>
        <v>0</v>
      </c>
      <c r="F17" s="88" t="str">
        <f t="shared" si="2"/>
        <v/>
      </c>
      <c r="G17" s="174"/>
      <c r="H17" s="174"/>
      <c r="I17" s="174">
        <f>C17-资产负债表!B16</f>
        <v>0</v>
      </c>
    </row>
    <row r="18" s="64" customFormat="1" ht="14" customHeight="1" spans="1:9">
      <c r="A18" s="28">
        <v>13</v>
      </c>
      <c r="B18" s="393" t="s">
        <v>397</v>
      </c>
      <c r="C18" s="394">
        <f>SUM(C19:C33)</f>
        <v>2110647.98</v>
      </c>
      <c r="D18" s="394">
        <f t="shared" ref="D18:E18" si="3">SUM(D19:D33)</f>
        <v>878125</v>
      </c>
      <c r="E18" s="394">
        <f t="shared" si="3"/>
        <v>-1232522.98</v>
      </c>
      <c r="F18" s="395">
        <f t="shared" ref="F18:F33" si="4">IF(OR(C18=0,C18=""),"",ROUND((E18)/C18*100,2))</f>
        <v>-58.4</v>
      </c>
      <c r="G18" s="396"/>
      <c r="H18" s="396"/>
      <c r="I18" s="174">
        <f>C18-资产负债表!B37</f>
        <v>2110647.98</v>
      </c>
    </row>
    <row r="19" ht="14" customHeight="1" spans="1:9">
      <c r="A19" s="28">
        <v>14</v>
      </c>
      <c r="B19" s="397" t="s">
        <v>398</v>
      </c>
      <c r="C19" s="93">
        <f>'4-非流动资产汇总'!C6</f>
        <v>0</v>
      </c>
      <c r="D19" s="93">
        <f>'4-非流动资产汇总'!D6</f>
        <v>0</v>
      </c>
      <c r="E19" s="91">
        <f t="shared" ref="E19:E24" si="5">D19-C19</f>
        <v>0</v>
      </c>
      <c r="F19" s="88" t="str">
        <f t="shared" si="4"/>
        <v/>
      </c>
      <c r="G19" s="174"/>
      <c r="H19" s="174"/>
      <c r="I19" s="174">
        <f>C19-资产负债表!B20</f>
        <v>0</v>
      </c>
    </row>
    <row r="20" ht="14" customHeight="1" spans="1:9">
      <c r="A20" s="28">
        <v>15</v>
      </c>
      <c r="B20" s="397" t="s">
        <v>399</v>
      </c>
      <c r="C20" s="93">
        <f>'4-非流动资产汇总'!C7</f>
        <v>0</v>
      </c>
      <c r="D20" s="93">
        <f>'4-非流动资产汇总'!D7</f>
        <v>0</v>
      </c>
      <c r="E20" s="91">
        <f t="shared" si="5"/>
        <v>0</v>
      </c>
      <c r="F20" s="88" t="str">
        <f t="shared" si="4"/>
        <v/>
      </c>
      <c r="G20" s="174"/>
      <c r="H20" s="174"/>
      <c r="I20" s="174">
        <f>C20-资产负债表!B21</f>
        <v>0</v>
      </c>
    </row>
    <row r="21" ht="14" customHeight="1" spans="1:9">
      <c r="A21" s="28">
        <v>16</v>
      </c>
      <c r="B21" s="397" t="s">
        <v>400</v>
      </c>
      <c r="C21" s="93">
        <f>'4-非流动资产汇总'!C8</f>
        <v>0</v>
      </c>
      <c r="D21" s="93">
        <f>'4-非流动资产汇总'!D8</f>
        <v>0</v>
      </c>
      <c r="E21" s="91">
        <f t="shared" si="5"/>
        <v>0</v>
      </c>
      <c r="F21" s="88" t="str">
        <f t="shared" si="4"/>
        <v/>
      </c>
      <c r="G21" s="174"/>
      <c r="H21" s="174"/>
      <c r="I21" s="174">
        <f>C21-资产负债表!B22</f>
        <v>0</v>
      </c>
    </row>
    <row r="22" ht="14" customHeight="1" spans="1:9">
      <c r="A22" s="28">
        <v>17</v>
      </c>
      <c r="B22" s="397" t="s">
        <v>401</v>
      </c>
      <c r="C22" s="93">
        <f>'4-非流动资产汇总'!C9</f>
        <v>0</v>
      </c>
      <c r="D22" s="93">
        <f>'4-非流动资产汇总'!D9</f>
        <v>0</v>
      </c>
      <c r="E22" s="91">
        <f t="shared" si="5"/>
        <v>0</v>
      </c>
      <c r="F22" s="88" t="str">
        <f t="shared" si="4"/>
        <v/>
      </c>
      <c r="G22" s="174"/>
      <c r="H22" s="174"/>
      <c r="I22" s="174">
        <f>C22-资产负债表!B23</f>
        <v>0</v>
      </c>
    </row>
    <row r="23" ht="14" customHeight="1" spans="1:9">
      <c r="A23" s="28">
        <v>18</v>
      </c>
      <c r="B23" s="397" t="s">
        <v>402</v>
      </c>
      <c r="C23" s="93">
        <f>'4-非流动资产汇总'!C10</f>
        <v>0</v>
      </c>
      <c r="D23" s="93">
        <f>'4-非流动资产汇总'!D10</f>
        <v>0</v>
      </c>
      <c r="E23" s="91">
        <f t="shared" si="5"/>
        <v>0</v>
      </c>
      <c r="F23" s="88" t="str">
        <f t="shared" si="4"/>
        <v/>
      </c>
      <c r="G23" s="174"/>
      <c r="H23" s="174"/>
      <c r="I23" s="174">
        <f>C23-资产负债表!B24</f>
        <v>0</v>
      </c>
    </row>
    <row r="24" s="176" customFormat="1" ht="14" customHeight="1" spans="1:9">
      <c r="A24" s="28">
        <v>19</v>
      </c>
      <c r="B24" s="399" t="s">
        <v>403</v>
      </c>
      <c r="C24" s="93">
        <f>'4-非流动资产汇总'!C11</f>
        <v>2110647.98</v>
      </c>
      <c r="D24" s="93">
        <f>'4-非流动资产汇总'!D11</f>
        <v>878125</v>
      </c>
      <c r="E24" s="90">
        <f t="shared" si="5"/>
        <v>-1232522.98</v>
      </c>
      <c r="F24" s="400">
        <f t="shared" si="4"/>
        <v>-58.4</v>
      </c>
      <c r="G24" s="401"/>
      <c r="H24" s="401"/>
      <c r="I24" s="174">
        <f>C24-资产负债表!B25</f>
        <v>2110647.98</v>
      </c>
    </row>
    <row r="25" ht="14" customHeight="1" spans="1:9">
      <c r="A25" s="28">
        <v>20</v>
      </c>
      <c r="B25" s="397" t="s">
        <v>404</v>
      </c>
      <c r="C25" s="93">
        <f>'4-非流动资产汇总'!C12</f>
        <v>0</v>
      </c>
      <c r="D25" s="93">
        <f>'4-非流动资产汇总'!D12</f>
        <v>0</v>
      </c>
      <c r="E25" s="91">
        <f t="shared" ref="E25:E33" si="6">D25-C25</f>
        <v>0</v>
      </c>
      <c r="F25" s="400" t="str">
        <f t="shared" si="4"/>
        <v/>
      </c>
      <c r="G25" s="174"/>
      <c r="H25" s="174"/>
      <c r="I25" s="174">
        <f>C25-资产负债表!B26</f>
        <v>0</v>
      </c>
    </row>
    <row r="26" ht="14" customHeight="1" spans="1:9">
      <c r="A26" s="28">
        <v>21</v>
      </c>
      <c r="B26" s="397" t="s">
        <v>405</v>
      </c>
      <c r="C26" s="93">
        <f>'4-非流动资产汇总'!C13</f>
        <v>0</v>
      </c>
      <c r="D26" s="93">
        <f>'4-非流动资产汇总'!D13</f>
        <v>0</v>
      </c>
      <c r="E26" s="91">
        <f t="shared" si="6"/>
        <v>0</v>
      </c>
      <c r="F26" s="400" t="str">
        <f t="shared" si="4"/>
        <v/>
      </c>
      <c r="G26" s="174"/>
      <c r="H26" s="174"/>
      <c r="I26" s="174">
        <f>C26-资产负债表!B27</f>
        <v>0</v>
      </c>
    </row>
    <row r="27" ht="14" customHeight="1" spans="1:9">
      <c r="A27" s="28">
        <v>22</v>
      </c>
      <c r="B27" s="397" t="s">
        <v>406</v>
      </c>
      <c r="C27" s="93">
        <f>'4-非流动资产汇总'!C14</f>
        <v>0</v>
      </c>
      <c r="D27" s="93">
        <f>'4-非流动资产汇总'!D14</f>
        <v>0</v>
      </c>
      <c r="E27" s="91">
        <f t="shared" si="6"/>
        <v>0</v>
      </c>
      <c r="F27" s="400" t="str">
        <f t="shared" si="4"/>
        <v/>
      </c>
      <c r="G27" s="174"/>
      <c r="H27" s="174"/>
      <c r="I27" s="174">
        <f>C27-资产负债表!B28</f>
        <v>0</v>
      </c>
    </row>
    <row r="28" ht="14" customHeight="1" spans="1:9">
      <c r="A28" s="28">
        <v>23</v>
      </c>
      <c r="B28" s="397" t="s">
        <v>407</v>
      </c>
      <c r="C28" s="93">
        <f>'4-非流动资产汇总'!C15</f>
        <v>0</v>
      </c>
      <c r="D28" s="93">
        <f>'4-非流动资产汇总'!D15</f>
        <v>0</v>
      </c>
      <c r="E28" s="91">
        <f t="shared" si="6"/>
        <v>0</v>
      </c>
      <c r="F28" s="400" t="str">
        <f t="shared" si="4"/>
        <v/>
      </c>
      <c r="G28" s="174"/>
      <c r="H28" s="174"/>
      <c r="I28" s="174">
        <f>C28-资产负债表!B29</f>
        <v>0</v>
      </c>
    </row>
    <row r="29" ht="14" customHeight="1" spans="1:9">
      <c r="A29" s="28">
        <v>24</v>
      </c>
      <c r="B29" s="397" t="s">
        <v>408</v>
      </c>
      <c r="C29" s="93">
        <f>'4-非流动资产汇总'!C16</f>
        <v>0</v>
      </c>
      <c r="D29" s="93">
        <f>'4-非流动资产汇总'!D16</f>
        <v>0</v>
      </c>
      <c r="E29" s="91">
        <f t="shared" si="6"/>
        <v>0</v>
      </c>
      <c r="F29" s="400" t="str">
        <f t="shared" si="4"/>
        <v/>
      </c>
      <c r="G29" s="174"/>
      <c r="H29" s="174"/>
      <c r="I29" s="174">
        <f>C29-资产负债表!B30</f>
        <v>0</v>
      </c>
    </row>
    <row r="30" ht="14" customHeight="1" spans="1:9">
      <c r="A30" s="28">
        <v>25</v>
      </c>
      <c r="B30" s="397" t="s">
        <v>409</v>
      </c>
      <c r="C30" s="93">
        <f>'4-非流动资产汇总'!C17</f>
        <v>0</v>
      </c>
      <c r="D30" s="93">
        <f>'4-非流动资产汇总'!D17</f>
        <v>0</v>
      </c>
      <c r="E30" s="91">
        <f t="shared" si="6"/>
        <v>0</v>
      </c>
      <c r="F30" s="400" t="str">
        <f t="shared" si="4"/>
        <v/>
      </c>
      <c r="G30" s="174"/>
      <c r="H30" s="174"/>
      <c r="I30" s="174">
        <f>C30-资产负债表!B31</f>
        <v>0</v>
      </c>
    </row>
    <row r="31" ht="14" customHeight="1" spans="1:9">
      <c r="A31" s="28">
        <v>26</v>
      </c>
      <c r="B31" s="397" t="s">
        <v>410</v>
      </c>
      <c r="C31" s="93">
        <f>'4-非流动资产汇总'!C18</f>
        <v>0</v>
      </c>
      <c r="D31" s="93">
        <f>'4-非流动资产汇总'!D18</f>
        <v>0</v>
      </c>
      <c r="E31" s="91">
        <f t="shared" si="6"/>
        <v>0</v>
      </c>
      <c r="F31" s="88" t="str">
        <f t="shared" si="4"/>
        <v/>
      </c>
      <c r="G31" s="174"/>
      <c r="H31" s="174"/>
      <c r="I31" s="174">
        <f>C31-资产负债表!B32</f>
        <v>0</v>
      </c>
    </row>
    <row r="32" ht="14" customHeight="1" spans="1:9">
      <c r="A32" s="28">
        <v>27</v>
      </c>
      <c r="B32" s="397" t="s">
        <v>411</v>
      </c>
      <c r="C32" s="93">
        <f>'4-非流动资产汇总'!C19</f>
        <v>0</v>
      </c>
      <c r="D32" s="93">
        <f>'4-非流动资产汇总'!D19</f>
        <v>0</v>
      </c>
      <c r="E32" s="91">
        <f t="shared" si="6"/>
        <v>0</v>
      </c>
      <c r="F32" s="88" t="str">
        <f t="shared" si="4"/>
        <v/>
      </c>
      <c r="G32" s="174"/>
      <c r="H32" s="174"/>
      <c r="I32" s="174">
        <f>C32-资产负债表!B33</f>
        <v>0</v>
      </c>
    </row>
    <row r="33" ht="14" customHeight="1" spans="1:9">
      <c r="A33" s="28">
        <v>28</v>
      </c>
      <c r="B33" s="397" t="s">
        <v>412</v>
      </c>
      <c r="C33" s="93">
        <f>'4-非流动资产汇总'!C20</f>
        <v>0</v>
      </c>
      <c r="D33" s="93">
        <f>'4-非流动资产汇总'!D20</f>
        <v>0</v>
      </c>
      <c r="E33" s="91">
        <f t="shared" si="6"/>
        <v>0</v>
      </c>
      <c r="F33" s="88" t="str">
        <f t="shared" si="4"/>
        <v/>
      </c>
      <c r="G33" s="174"/>
      <c r="H33" s="174"/>
      <c r="I33" s="174">
        <f>C33-资产负债表!B34</f>
        <v>0</v>
      </c>
    </row>
    <row r="34" ht="14" customHeight="1" spans="1:9">
      <c r="A34" s="28">
        <v>29</v>
      </c>
      <c r="B34" s="397"/>
      <c r="C34" s="93"/>
      <c r="D34" s="93"/>
      <c r="E34" s="93"/>
      <c r="F34" s="88"/>
      <c r="G34" s="174"/>
      <c r="H34" s="174"/>
      <c r="I34" s="174">
        <f>C34-资产负债表!B35</f>
        <v>0</v>
      </c>
    </row>
    <row r="35" s="64" customFormat="1" ht="14" customHeight="1" spans="1:9">
      <c r="A35" s="28">
        <v>30</v>
      </c>
      <c r="B35" s="402" t="s">
        <v>413</v>
      </c>
      <c r="C35" s="394">
        <f>C6+C18</f>
        <v>2110647.98</v>
      </c>
      <c r="D35" s="394">
        <f t="shared" ref="D35:E35" si="7">D6+D18</f>
        <v>878125</v>
      </c>
      <c r="E35" s="394">
        <f t="shared" si="7"/>
        <v>-1232522.98</v>
      </c>
      <c r="F35" s="395">
        <f t="shared" ref="F35:F59" si="8">IF(OR(C35=0,C35=""),"",ROUND((E35)/C35*100,2))</f>
        <v>-58.4</v>
      </c>
      <c r="G35" s="396"/>
      <c r="H35" s="396"/>
      <c r="I35" s="174">
        <f>C35-资产负债表!B43</f>
        <v>2110647.98</v>
      </c>
    </row>
    <row r="36" s="64" customFormat="1" ht="14" customHeight="1" spans="1:9">
      <c r="A36" s="28">
        <v>31</v>
      </c>
      <c r="B36" s="402" t="s">
        <v>414</v>
      </c>
      <c r="C36" s="394">
        <f>SUM(C37:C48)</f>
        <v>0</v>
      </c>
      <c r="D36" s="394">
        <f t="shared" ref="D36:E36" si="9">SUM(D37:D48)</f>
        <v>0</v>
      </c>
      <c r="E36" s="394">
        <f t="shared" si="9"/>
        <v>0</v>
      </c>
      <c r="F36" s="395" t="str">
        <f t="shared" si="8"/>
        <v/>
      </c>
      <c r="G36" s="396"/>
      <c r="H36" s="396"/>
      <c r="I36" s="174">
        <f>C36-资产负债表!E18</f>
        <v>0</v>
      </c>
    </row>
    <row r="37" ht="14" customHeight="1" spans="1:9">
      <c r="A37" s="28">
        <v>32</v>
      </c>
      <c r="B37" s="397" t="s">
        <v>415</v>
      </c>
      <c r="C37" s="93">
        <f>'5-流动负债汇总'!C6</f>
        <v>0</v>
      </c>
      <c r="D37" s="93">
        <f>'5-流动负债汇总'!D6</f>
        <v>0</v>
      </c>
      <c r="E37" s="93">
        <f>D37-C37</f>
        <v>0</v>
      </c>
      <c r="F37" s="88" t="str">
        <f t="shared" si="8"/>
        <v/>
      </c>
      <c r="G37" s="174"/>
      <c r="H37" s="174"/>
      <c r="I37" s="174">
        <f>C37-资产负债表!E6</f>
        <v>0</v>
      </c>
    </row>
    <row r="38" ht="14" customHeight="1" spans="1:9">
      <c r="A38" s="28">
        <v>33</v>
      </c>
      <c r="B38" s="397" t="s">
        <v>416</v>
      </c>
      <c r="C38" s="93">
        <f>'5-流动负债汇总'!C7</f>
        <v>0</v>
      </c>
      <c r="D38" s="93">
        <f>'5-流动负债汇总'!D7</f>
        <v>0</v>
      </c>
      <c r="E38" s="93">
        <f t="shared" ref="E38:E57" si="10">D38-C38</f>
        <v>0</v>
      </c>
      <c r="F38" s="88" t="str">
        <f t="shared" si="8"/>
        <v/>
      </c>
      <c r="G38" s="174"/>
      <c r="H38" s="174"/>
      <c r="I38" s="174">
        <f>C38-资产负债表!E7</f>
        <v>0</v>
      </c>
    </row>
    <row r="39" ht="14" customHeight="1" spans="1:9">
      <c r="A39" s="28">
        <v>34</v>
      </c>
      <c r="B39" s="397" t="s">
        <v>417</v>
      </c>
      <c r="C39" s="93">
        <f>'5-流动负债汇总'!C8</f>
        <v>0</v>
      </c>
      <c r="D39" s="93">
        <f>'5-流动负债汇总'!D8</f>
        <v>0</v>
      </c>
      <c r="E39" s="93">
        <f t="shared" si="10"/>
        <v>0</v>
      </c>
      <c r="F39" s="88" t="str">
        <f t="shared" si="8"/>
        <v/>
      </c>
      <c r="G39" s="174"/>
      <c r="H39" s="174"/>
      <c r="I39" s="174">
        <f>C39-资产负债表!E8</f>
        <v>0</v>
      </c>
    </row>
    <row r="40" ht="14" customHeight="1" spans="1:9">
      <c r="A40" s="28">
        <v>35</v>
      </c>
      <c r="B40" s="397" t="s">
        <v>418</v>
      </c>
      <c r="C40" s="93">
        <f>'5-流动负债汇总'!C9</f>
        <v>0</v>
      </c>
      <c r="D40" s="93">
        <f>'5-流动负债汇总'!D9</f>
        <v>0</v>
      </c>
      <c r="E40" s="93">
        <f t="shared" si="10"/>
        <v>0</v>
      </c>
      <c r="F40" s="88" t="str">
        <f t="shared" si="8"/>
        <v/>
      </c>
      <c r="G40" s="174"/>
      <c r="H40" s="174"/>
      <c r="I40" s="174">
        <f>C40-资产负债表!E9</f>
        <v>0</v>
      </c>
    </row>
    <row r="41" ht="14" customHeight="1" spans="1:9">
      <c r="A41" s="28">
        <v>36</v>
      </c>
      <c r="B41" s="397" t="s">
        <v>419</v>
      </c>
      <c r="C41" s="93">
        <f>'5-流动负债汇总'!C10</f>
        <v>0</v>
      </c>
      <c r="D41" s="93">
        <f>'5-流动负债汇总'!D10</f>
        <v>0</v>
      </c>
      <c r="E41" s="93">
        <f t="shared" si="10"/>
        <v>0</v>
      </c>
      <c r="F41" s="88" t="str">
        <f t="shared" si="8"/>
        <v/>
      </c>
      <c r="G41" s="174"/>
      <c r="H41" s="174"/>
      <c r="I41" s="174">
        <f>C41-资产负债表!E10</f>
        <v>0</v>
      </c>
    </row>
    <row r="42" ht="14" customHeight="1" spans="1:9">
      <c r="A42" s="28">
        <v>37</v>
      </c>
      <c r="B42" s="397" t="s">
        <v>420</v>
      </c>
      <c r="C42" s="93">
        <f>'5-流动负债汇总'!C11</f>
        <v>0</v>
      </c>
      <c r="D42" s="93">
        <f>'5-流动负债汇总'!D11</f>
        <v>0</v>
      </c>
      <c r="E42" s="93">
        <f t="shared" si="10"/>
        <v>0</v>
      </c>
      <c r="F42" s="88" t="str">
        <f t="shared" si="8"/>
        <v/>
      </c>
      <c r="G42" s="174"/>
      <c r="H42" s="174"/>
      <c r="I42" s="174">
        <f>C42-资产负债表!E11</f>
        <v>0</v>
      </c>
    </row>
    <row r="43" ht="14" customHeight="1" spans="1:9">
      <c r="A43" s="28">
        <v>38</v>
      </c>
      <c r="B43" s="397" t="s">
        <v>421</v>
      </c>
      <c r="C43" s="93">
        <f>'5-流动负债汇总'!C12</f>
        <v>0</v>
      </c>
      <c r="D43" s="93">
        <f>'5-流动负债汇总'!D12</f>
        <v>0</v>
      </c>
      <c r="E43" s="93">
        <f t="shared" si="10"/>
        <v>0</v>
      </c>
      <c r="F43" s="88" t="str">
        <f t="shared" si="8"/>
        <v/>
      </c>
      <c r="G43" s="174"/>
      <c r="H43" s="174"/>
      <c r="I43" s="174">
        <f>C43-资产负债表!E12</f>
        <v>0</v>
      </c>
    </row>
    <row r="44" ht="14" customHeight="1" spans="1:9">
      <c r="A44" s="28">
        <v>39</v>
      </c>
      <c r="B44" s="397" t="s">
        <v>422</v>
      </c>
      <c r="C44" s="93">
        <f>'5-流动负债汇总'!C13</f>
        <v>0</v>
      </c>
      <c r="D44" s="93">
        <f>'5-流动负债汇总'!D13</f>
        <v>0</v>
      </c>
      <c r="E44" s="93">
        <f t="shared" si="10"/>
        <v>0</v>
      </c>
      <c r="F44" s="88" t="str">
        <f t="shared" si="8"/>
        <v/>
      </c>
      <c r="G44" s="174"/>
      <c r="H44" s="174"/>
      <c r="I44" s="174">
        <f>C44-资产负债表!E13</f>
        <v>0</v>
      </c>
    </row>
    <row r="45" ht="14" customHeight="1" spans="1:9">
      <c r="A45" s="28">
        <v>40</v>
      </c>
      <c r="B45" s="397" t="s">
        <v>423</v>
      </c>
      <c r="C45" s="93">
        <f>'5-流动负债汇总'!C14</f>
        <v>0</v>
      </c>
      <c r="D45" s="93">
        <f>'5-流动负债汇总'!D14</f>
        <v>0</v>
      </c>
      <c r="E45" s="93">
        <f t="shared" si="10"/>
        <v>0</v>
      </c>
      <c r="F45" s="88" t="str">
        <f t="shared" si="8"/>
        <v/>
      </c>
      <c r="G45" s="174"/>
      <c r="H45" s="174"/>
      <c r="I45" s="174">
        <f>C45-资产负债表!E14</f>
        <v>0</v>
      </c>
    </row>
    <row r="46" ht="14" customHeight="1" spans="1:9">
      <c r="A46" s="28">
        <v>41</v>
      </c>
      <c r="B46" s="397" t="s">
        <v>424</v>
      </c>
      <c r="C46" s="93">
        <f>'5-流动负债汇总'!C15</f>
        <v>0</v>
      </c>
      <c r="D46" s="93">
        <f>'5-流动负债汇总'!D15</f>
        <v>0</v>
      </c>
      <c r="E46" s="93">
        <f t="shared" si="10"/>
        <v>0</v>
      </c>
      <c r="F46" s="88" t="str">
        <f t="shared" si="8"/>
        <v/>
      </c>
      <c r="G46" s="174"/>
      <c r="H46" s="174"/>
      <c r="I46" s="174">
        <f>C46-资产负债表!E15</f>
        <v>0</v>
      </c>
    </row>
    <row r="47" ht="14" customHeight="1" spans="1:9">
      <c r="A47" s="28">
        <v>42</v>
      </c>
      <c r="B47" s="397" t="s">
        <v>425</v>
      </c>
      <c r="C47" s="93">
        <f>'5-流动负债汇总'!C16</f>
        <v>0</v>
      </c>
      <c r="D47" s="93">
        <f>'5-流动负债汇总'!D16</f>
        <v>0</v>
      </c>
      <c r="E47" s="93">
        <f t="shared" si="10"/>
        <v>0</v>
      </c>
      <c r="F47" s="88" t="str">
        <f t="shared" si="8"/>
        <v/>
      </c>
      <c r="G47" s="174"/>
      <c r="H47" s="174"/>
      <c r="I47" s="174">
        <f>C47-资产负债表!E16</f>
        <v>0</v>
      </c>
    </row>
    <row r="48" ht="14" customHeight="1" spans="1:9">
      <c r="A48" s="28">
        <v>43</v>
      </c>
      <c r="B48" s="397" t="s">
        <v>426</v>
      </c>
      <c r="C48" s="93">
        <f>'5-流动负债汇总'!C17</f>
        <v>0</v>
      </c>
      <c r="D48" s="93">
        <f>'5-流动负债汇总'!D17</f>
        <v>0</v>
      </c>
      <c r="E48" s="93">
        <f t="shared" si="10"/>
        <v>0</v>
      </c>
      <c r="F48" s="88" t="str">
        <f t="shared" si="8"/>
        <v/>
      </c>
      <c r="G48" s="174"/>
      <c r="H48" s="174"/>
      <c r="I48" s="174">
        <f>C48-资产负债表!E17</f>
        <v>0</v>
      </c>
    </row>
    <row r="49" s="64" customFormat="1" ht="14" customHeight="1" spans="1:9">
      <c r="A49" s="28">
        <v>44</v>
      </c>
      <c r="B49" s="402" t="s">
        <v>427</v>
      </c>
      <c r="C49" s="394">
        <f>SUM(C50:C56)</f>
        <v>0</v>
      </c>
      <c r="D49" s="394">
        <f t="shared" ref="D49:E49" si="11">SUM(D50:D56)</f>
        <v>0</v>
      </c>
      <c r="E49" s="394">
        <f t="shared" si="11"/>
        <v>0</v>
      </c>
      <c r="F49" s="395" t="str">
        <f t="shared" si="8"/>
        <v/>
      </c>
      <c r="G49" s="396"/>
      <c r="H49" s="396"/>
      <c r="I49" s="174">
        <f>C49-资产负债表!E29</f>
        <v>0</v>
      </c>
    </row>
    <row r="50" ht="14" customHeight="1" spans="1:9">
      <c r="A50" s="28">
        <v>45</v>
      </c>
      <c r="B50" s="397" t="s">
        <v>428</v>
      </c>
      <c r="C50" s="93">
        <f>'6-非流动负债汇总 '!C6</f>
        <v>0</v>
      </c>
      <c r="D50" s="93">
        <f>'6-非流动负债汇总 '!D6</f>
        <v>0</v>
      </c>
      <c r="E50" s="93">
        <f t="shared" si="10"/>
        <v>0</v>
      </c>
      <c r="F50" s="88" t="str">
        <f t="shared" si="8"/>
        <v/>
      </c>
      <c r="G50" s="174"/>
      <c r="H50" s="174"/>
      <c r="I50" s="174">
        <f>C50-资产负债表!E20</f>
        <v>0</v>
      </c>
    </row>
    <row r="51" ht="14" customHeight="1" spans="1:9">
      <c r="A51" s="28">
        <v>46</v>
      </c>
      <c r="B51" s="397" t="s">
        <v>429</v>
      </c>
      <c r="C51" s="93">
        <f>'6-非流动负债汇总 '!C7</f>
        <v>0</v>
      </c>
      <c r="D51" s="93">
        <f>'6-非流动负债汇总 '!D7</f>
        <v>0</v>
      </c>
      <c r="E51" s="93">
        <f t="shared" si="10"/>
        <v>0</v>
      </c>
      <c r="F51" s="88" t="str">
        <f t="shared" si="8"/>
        <v/>
      </c>
      <c r="G51" s="174"/>
      <c r="H51" s="174"/>
      <c r="I51" s="174">
        <f>C51-资产负债表!E21</f>
        <v>0</v>
      </c>
    </row>
    <row r="52" ht="14" customHeight="1" spans="1:9">
      <c r="A52" s="28">
        <v>47</v>
      </c>
      <c r="B52" s="397" t="s">
        <v>430</v>
      </c>
      <c r="C52" s="93">
        <f>'6-非流动负债汇总 '!C8</f>
        <v>0</v>
      </c>
      <c r="D52" s="93">
        <f>'6-非流动负债汇总 '!D8</f>
        <v>0</v>
      </c>
      <c r="E52" s="93">
        <f t="shared" si="10"/>
        <v>0</v>
      </c>
      <c r="F52" s="88" t="str">
        <f t="shared" si="8"/>
        <v/>
      </c>
      <c r="G52" s="174"/>
      <c r="H52" s="174"/>
      <c r="I52" s="174">
        <f>C52-资产负债表!E24</f>
        <v>0</v>
      </c>
    </row>
    <row r="53" ht="14" customHeight="1" spans="1:9">
      <c r="A53" s="28">
        <v>48</v>
      </c>
      <c r="B53" s="397" t="s">
        <v>431</v>
      </c>
      <c r="C53" s="93">
        <f>'6-非流动负债汇总 '!C9</f>
        <v>0</v>
      </c>
      <c r="D53" s="93">
        <f>'6-非流动负债汇总 '!D9</f>
        <v>0</v>
      </c>
      <c r="E53" s="93">
        <f t="shared" si="10"/>
        <v>0</v>
      </c>
      <c r="F53" s="88" t="str">
        <f t="shared" si="8"/>
        <v/>
      </c>
      <c r="G53" s="174"/>
      <c r="H53" s="174"/>
      <c r="I53" s="174">
        <f>C53-资产负债表!E25</f>
        <v>0</v>
      </c>
    </row>
    <row r="54" ht="14" customHeight="1" spans="1:9">
      <c r="A54" s="28">
        <v>49</v>
      </c>
      <c r="B54" s="397" t="s">
        <v>432</v>
      </c>
      <c r="C54" s="93">
        <f>'6-非流动负债汇总 '!C10</f>
        <v>0</v>
      </c>
      <c r="D54" s="93">
        <f>'6-非流动负债汇总 '!D10</f>
        <v>0</v>
      </c>
      <c r="E54" s="93">
        <f t="shared" si="10"/>
        <v>0</v>
      </c>
      <c r="F54" s="88" t="str">
        <f t="shared" si="8"/>
        <v/>
      </c>
      <c r="G54" s="174"/>
      <c r="H54" s="174"/>
      <c r="I54" s="174">
        <f>C54-资产负债表!E26</f>
        <v>0</v>
      </c>
    </row>
    <row r="55" ht="14" customHeight="1" spans="1:9">
      <c r="A55" s="28">
        <v>50</v>
      </c>
      <c r="B55" s="397" t="s">
        <v>433</v>
      </c>
      <c r="C55" s="93">
        <f>'6-非流动负债汇总 '!C11</f>
        <v>0</v>
      </c>
      <c r="D55" s="93">
        <f>'6-非流动负债汇总 '!D11</f>
        <v>0</v>
      </c>
      <c r="E55" s="93">
        <f t="shared" si="10"/>
        <v>0</v>
      </c>
      <c r="F55" s="88" t="str">
        <f t="shared" si="8"/>
        <v/>
      </c>
      <c r="G55" s="174"/>
      <c r="H55" s="174"/>
      <c r="I55" s="174">
        <f>C55-资产负债表!E27</f>
        <v>0</v>
      </c>
    </row>
    <row r="56" ht="14" customHeight="1" spans="1:9">
      <c r="A56" s="28">
        <v>51</v>
      </c>
      <c r="B56" s="397" t="s">
        <v>434</v>
      </c>
      <c r="C56" s="93">
        <f>'6-非流动负债汇总 '!C12</f>
        <v>0</v>
      </c>
      <c r="D56" s="93">
        <f>'6-非流动负债汇总 '!D12</f>
        <v>0</v>
      </c>
      <c r="E56" s="93">
        <f t="shared" si="10"/>
        <v>0</v>
      </c>
      <c r="F56" s="88" t="str">
        <f t="shared" si="8"/>
        <v/>
      </c>
      <c r="G56" s="174"/>
      <c r="H56" s="174"/>
      <c r="I56" s="174">
        <f>C56-资产负债表!E28</f>
        <v>0</v>
      </c>
    </row>
    <row r="57" s="64" customFormat="1" ht="14" customHeight="1" spans="1:9">
      <c r="A57" s="28">
        <v>52</v>
      </c>
      <c r="B57" s="402" t="s">
        <v>435</v>
      </c>
      <c r="C57" s="394">
        <f>C36+C49</f>
        <v>0</v>
      </c>
      <c r="D57" s="394">
        <f>D36+D49</f>
        <v>0</v>
      </c>
      <c r="E57" s="403">
        <f t="shared" si="10"/>
        <v>0</v>
      </c>
      <c r="F57" s="395" t="str">
        <f t="shared" si="8"/>
        <v/>
      </c>
      <c r="G57" s="396"/>
      <c r="H57" s="396"/>
      <c r="I57" s="174">
        <f>C57-资产负债表!E30</f>
        <v>0</v>
      </c>
    </row>
    <row r="58" s="64" customFormat="1" ht="14" customHeight="1" spans="1:9">
      <c r="A58" s="28">
        <v>53</v>
      </c>
      <c r="B58" s="402"/>
      <c r="C58" s="394"/>
      <c r="D58" s="394"/>
      <c r="E58" s="403"/>
      <c r="F58" s="395"/>
      <c r="G58" s="396"/>
      <c r="H58" s="396"/>
      <c r="I58" s="174"/>
    </row>
    <row r="59" s="64" customFormat="1" ht="14" customHeight="1" spans="1:9">
      <c r="A59" s="28">
        <v>54</v>
      </c>
      <c r="B59" s="404" t="s">
        <v>436</v>
      </c>
      <c r="C59" s="394">
        <f>C35-C57</f>
        <v>2110647.98</v>
      </c>
      <c r="D59" s="394">
        <f t="shared" ref="D59:E59" si="12">D35-D57</f>
        <v>878125</v>
      </c>
      <c r="E59" s="394">
        <f t="shared" si="12"/>
        <v>-1232522.98</v>
      </c>
      <c r="F59" s="395">
        <f t="shared" si="8"/>
        <v>-58.4</v>
      </c>
      <c r="G59" s="396"/>
      <c r="H59" s="396"/>
      <c r="I59" s="174">
        <f>C59-资产负债表!E42</f>
        <v>2110647.98</v>
      </c>
    </row>
    <row r="60" s="391" customFormat="1" ht="14" customHeight="1" spans="3:9">
      <c r="C60" s="405"/>
      <c r="D60" s="352" t="str">
        <f>基本情况!C4&amp;基本情况!D4</f>
        <v>资产评估机构：海南瑞衡资产评估土地房地产估价有限公司</v>
      </c>
      <c r="E60" s="352"/>
      <c r="F60" s="352"/>
      <c r="G60" s="405"/>
      <c r="H60" s="405"/>
      <c r="I60" s="405"/>
    </row>
    <row r="67" customHeight="1" spans="3:3">
      <c r="C67" s="174"/>
    </row>
    <row r="69" customHeight="1" spans="4:4">
      <c r="D69" s="174"/>
    </row>
  </sheetData>
  <mergeCells count="3">
    <mergeCell ref="A1:F1"/>
    <mergeCell ref="A2:F2"/>
    <mergeCell ref="D60:F60"/>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rowBreaks count="1" manualBreakCount="1">
    <brk id="35" max="16383" man="1"/>
  </rowBreaks>
  <legacyDrawing r:id="rId2"/>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zoomScale="90" zoomScaleNormal="90" topLeftCell="A16" workbookViewId="0">
      <selection activeCell="A1" sqref="A1:P1"/>
    </sheetView>
  </sheetViews>
  <sheetFormatPr defaultColWidth="9" defaultRowHeight="15.75" customHeight="1" outlineLevelCol="7"/>
  <cols>
    <col min="1" max="1" width="5.66666666666667" style="14" customWidth="1"/>
    <col min="2" max="2" width="32.5833333333333" style="14" customWidth="1"/>
    <col min="3" max="4" width="9.16666666666667" style="14" customWidth="1"/>
    <col min="5" max="5" width="10.5833333333333" style="14" customWidth="1"/>
    <col min="6" max="7" width="15.5833333333333" style="14" customWidth="1"/>
    <col min="8" max="8" width="18.5833333333333" style="14" customWidth="1"/>
    <col min="9" max="16384" width="9" style="14"/>
  </cols>
  <sheetData>
    <row r="1" s="11" customFormat="1" ht="30" customHeight="1" spans="1:8">
      <c r="A1" s="15" t="s">
        <v>1261</v>
      </c>
      <c r="B1" s="15"/>
      <c r="C1" s="15"/>
      <c r="D1" s="15"/>
      <c r="E1" s="15"/>
      <c r="F1" s="15"/>
      <c r="G1" s="15"/>
      <c r="H1" s="15"/>
    </row>
    <row r="2" ht="14.5" customHeight="1" spans="1:8">
      <c r="A2" s="16" t="str">
        <f>基本情况!A4&amp;基本情况!B4</f>
        <v>评估基准日：2024年9月13日</v>
      </c>
      <c r="B2" s="16"/>
      <c r="C2" s="16"/>
      <c r="D2" s="16"/>
      <c r="E2" s="16"/>
      <c r="F2" s="16"/>
      <c r="G2" s="40"/>
      <c r="H2" s="40"/>
    </row>
    <row r="3" customHeight="1" spans="1:8">
      <c r="A3" s="16"/>
      <c r="B3" s="16"/>
      <c r="C3" s="16"/>
      <c r="D3" s="16"/>
      <c r="E3" s="16"/>
      <c r="F3" s="16"/>
      <c r="G3" s="40"/>
      <c r="H3" s="41" t="s">
        <v>1262</v>
      </c>
    </row>
    <row r="4" customHeight="1" spans="1:8">
      <c r="A4" s="18" t="str">
        <f>基本情况!A6&amp;基本情况!B6</f>
        <v>被评估单位：海南省农垦五指山茶业集团股份有限公司定安农产品加工厂</v>
      </c>
      <c r="B4" s="18"/>
      <c r="C4" s="18"/>
      <c r="H4" s="42" t="s">
        <v>377</v>
      </c>
    </row>
    <row r="5" s="21" customFormat="1" ht="25" customHeight="1" spans="1:8">
      <c r="A5" s="28" t="s">
        <v>378</v>
      </c>
      <c r="B5" s="28" t="s">
        <v>1263</v>
      </c>
      <c r="C5" s="28" t="s">
        <v>539</v>
      </c>
      <c r="D5" s="28" t="s">
        <v>724</v>
      </c>
      <c r="E5" s="28" t="s">
        <v>1264</v>
      </c>
      <c r="F5" s="43" t="s">
        <v>380</v>
      </c>
      <c r="G5" s="28" t="s">
        <v>381</v>
      </c>
      <c r="H5" s="28" t="s">
        <v>464</v>
      </c>
    </row>
    <row r="6" ht="15.9" customHeight="1" spans="1:8">
      <c r="A6" s="44">
        <v>1</v>
      </c>
      <c r="B6" s="45"/>
      <c r="C6" s="46"/>
      <c r="D6" s="46"/>
      <c r="E6" s="62"/>
      <c r="F6" s="27"/>
      <c r="G6" s="27"/>
      <c r="H6" s="29"/>
    </row>
    <row r="7" ht="15.9" customHeight="1" spans="1:8">
      <c r="A7" s="44"/>
      <c r="B7" s="45"/>
      <c r="C7" s="46"/>
      <c r="D7" s="46"/>
      <c r="E7" s="62"/>
      <c r="F7" s="27"/>
      <c r="G7" s="27"/>
      <c r="H7" s="29"/>
    </row>
    <row r="8" ht="15.9" customHeight="1" spans="1:8">
      <c r="A8" s="44"/>
      <c r="B8" s="45"/>
      <c r="C8" s="46"/>
      <c r="D8" s="46"/>
      <c r="E8" s="62"/>
      <c r="F8" s="27"/>
      <c r="G8" s="27"/>
      <c r="H8" s="29"/>
    </row>
    <row r="9" ht="15.9" customHeight="1" spans="1:8">
      <c r="A9" s="44"/>
      <c r="B9" s="45"/>
      <c r="C9" s="46"/>
      <c r="D9" s="46"/>
      <c r="E9" s="62"/>
      <c r="F9" s="27"/>
      <c r="G9" s="27"/>
      <c r="H9" s="29"/>
    </row>
    <row r="10" ht="15.9" customHeight="1" spans="1:8">
      <c r="A10" s="44"/>
      <c r="B10" s="45"/>
      <c r="C10" s="46"/>
      <c r="D10" s="46"/>
      <c r="E10" s="62"/>
      <c r="F10" s="27"/>
      <c r="G10" s="27"/>
      <c r="H10" s="29"/>
    </row>
    <row r="11" ht="15.9" customHeight="1" spans="1:8">
      <c r="A11" s="44"/>
      <c r="B11" s="45"/>
      <c r="C11" s="46"/>
      <c r="D11" s="46"/>
      <c r="E11" s="62"/>
      <c r="F11" s="27"/>
      <c r="G11" s="27"/>
      <c r="H11" s="29"/>
    </row>
    <row r="12" ht="15.9" customHeight="1" spans="1:8">
      <c r="A12" s="44"/>
      <c r="B12" s="45"/>
      <c r="C12" s="46"/>
      <c r="D12" s="46"/>
      <c r="E12" s="62"/>
      <c r="F12" s="27"/>
      <c r="G12" s="27"/>
      <c r="H12" s="29"/>
    </row>
    <row r="13" ht="15.9" customHeight="1" spans="1:8">
      <c r="A13" s="44"/>
      <c r="B13" s="45"/>
      <c r="C13" s="46"/>
      <c r="D13" s="46"/>
      <c r="E13" s="62"/>
      <c r="F13" s="27"/>
      <c r="G13" s="27"/>
      <c r="H13" s="29"/>
    </row>
    <row r="14" ht="15.9" customHeight="1" spans="1:8">
      <c r="A14" s="44"/>
      <c r="B14" s="45"/>
      <c r="C14" s="46"/>
      <c r="D14" s="46"/>
      <c r="E14" s="62"/>
      <c r="F14" s="27"/>
      <c r="G14" s="27"/>
      <c r="H14" s="29"/>
    </row>
    <row r="15" ht="15.9" customHeight="1" spans="1:8">
      <c r="A15" s="44"/>
      <c r="B15" s="45"/>
      <c r="C15" s="46"/>
      <c r="D15" s="46"/>
      <c r="E15" s="62"/>
      <c r="F15" s="27"/>
      <c r="G15" s="27"/>
      <c r="H15" s="29"/>
    </row>
    <row r="16" ht="15.9" customHeight="1" spans="1:8">
      <c r="A16" s="44"/>
      <c r="B16" s="45"/>
      <c r="C16" s="46"/>
      <c r="D16" s="46"/>
      <c r="E16" s="62"/>
      <c r="F16" s="27"/>
      <c r="G16" s="27"/>
      <c r="H16" s="29"/>
    </row>
    <row r="17" ht="15.9" customHeight="1" spans="1:8">
      <c r="A17" s="44"/>
      <c r="B17" s="45"/>
      <c r="C17" s="46"/>
      <c r="D17" s="46"/>
      <c r="E17" s="62"/>
      <c r="F17" s="27"/>
      <c r="G17" s="27"/>
      <c r="H17" s="29"/>
    </row>
    <row r="18" ht="15.9" customHeight="1" spans="1:8">
      <c r="A18" s="44"/>
      <c r="B18" s="45"/>
      <c r="C18" s="46"/>
      <c r="D18" s="46"/>
      <c r="E18" s="62"/>
      <c r="F18" s="27"/>
      <c r="G18" s="27"/>
      <c r="H18" s="29"/>
    </row>
    <row r="19" ht="15.9" customHeight="1" spans="1:8">
      <c r="A19" s="44"/>
      <c r="B19" s="45"/>
      <c r="C19" s="46"/>
      <c r="D19" s="46"/>
      <c r="E19" s="62"/>
      <c r="F19" s="27"/>
      <c r="G19" s="27"/>
      <c r="H19" s="29"/>
    </row>
    <row r="20" ht="15.9" customHeight="1" spans="1:8">
      <c r="A20" s="44"/>
      <c r="B20" s="45"/>
      <c r="C20" s="46"/>
      <c r="D20" s="46"/>
      <c r="E20" s="62"/>
      <c r="F20" s="27"/>
      <c r="G20" s="27"/>
      <c r="H20" s="29"/>
    </row>
    <row r="21" ht="15.9" customHeight="1" spans="1:8">
      <c r="A21" s="44"/>
      <c r="B21" s="45"/>
      <c r="C21" s="46"/>
      <c r="D21" s="46"/>
      <c r="E21" s="62"/>
      <c r="F21" s="27"/>
      <c r="G21" s="27"/>
      <c r="H21" s="29"/>
    </row>
    <row r="22" ht="15.9" customHeight="1" spans="1:8">
      <c r="A22" s="44"/>
      <c r="B22" s="45"/>
      <c r="C22" s="46"/>
      <c r="D22" s="46"/>
      <c r="E22" s="62"/>
      <c r="F22" s="27"/>
      <c r="G22" s="27"/>
      <c r="H22" s="29"/>
    </row>
    <row r="23" ht="15.9" customHeight="1" spans="1:8">
      <c r="A23" s="44"/>
      <c r="B23" s="45"/>
      <c r="C23" s="46"/>
      <c r="D23" s="46"/>
      <c r="E23" s="62"/>
      <c r="F23" s="27"/>
      <c r="G23" s="27"/>
      <c r="H23" s="29"/>
    </row>
    <row r="24" ht="15.9" customHeight="1" spans="1:8">
      <c r="A24" s="44"/>
      <c r="B24" s="45"/>
      <c r="C24" s="46"/>
      <c r="D24" s="46"/>
      <c r="E24" s="62"/>
      <c r="F24" s="27"/>
      <c r="G24" s="27"/>
      <c r="H24" s="29"/>
    </row>
    <row r="25" ht="15.9" customHeight="1" spans="1:8">
      <c r="A25" s="44"/>
      <c r="B25" s="45"/>
      <c r="C25" s="46"/>
      <c r="D25" s="46"/>
      <c r="E25" s="62"/>
      <c r="F25" s="27"/>
      <c r="G25" s="27"/>
      <c r="H25" s="29"/>
    </row>
    <row r="26" ht="15.9" customHeight="1" spans="1:8">
      <c r="A26" s="44"/>
      <c r="B26" s="45"/>
      <c r="C26" s="46"/>
      <c r="D26" s="46"/>
      <c r="E26" s="62"/>
      <c r="F26" s="27"/>
      <c r="G26" s="27"/>
      <c r="H26" s="29"/>
    </row>
    <row r="27" ht="15.9" customHeight="1" spans="1:8">
      <c r="A27" s="44"/>
      <c r="B27" s="45"/>
      <c r="C27" s="46"/>
      <c r="D27" s="46"/>
      <c r="E27" s="62"/>
      <c r="F27" s="27"/>
      <c r="G27" s="27"/>
      <c r="H27" s="29"/>
    </row>
    <row r="28" ht="15.9" customHeight="1" spans="1:8">
      <c r="A28" s="31" t="s">
        <v>471</v>
      </c>
      <c r="B28" s="32"/>
      <c r="C28" s="46"/>
      <c r="D28" s="46"/>
      <c r="E28" s="69"/>
      <c r="F28" s="27">
        <f>SUM(F6:F27)</f>
        <v>0</v>
      </c>
      <c r="G28" s="27">
        <f>SUM(G6:G27)</f>
        <v>0</v>
      </c>
      <c r="H28" s="29"/>
    </row>
    <row r="29" s="13" customFormat="1" ht="15.9" customHeight="1" spans="1:8">
      <c r="A29" s="34" t="str">
        <f>CONCATENATE("被评估单位填表人：",基本情况!$D$9)</f>
        <v>被评估单位填表人：</v>
      </c>
      <c r="B29" s="35"/>
      <c r="C29" s="35"/>
      <c r="D29" s="35"/>
      <c r="F29" s="36" t="str">
        <f>CONCATENATE("资产评估专业人员：",基本情况!$B$16)</f>
        <v>资产评估专业人员：</v>
      </c>
      <c r="G29" s="48"/>
      <c r="H29" s="48"/>
    </row>
    <row r="30" s="13" customFormat="1" ht="15.9" customHeight="1" spans="1:1">
      <c r="A30" s="37" t="str">
        <f>基本情况!$A$7&amp;基本情况!$B$7</f>
        <v>填表日期：2024年9月13日</v>
      </c>
    </row>
  </sheetData>
  <mergeCells count="4">
    <mergeCell ref="A1:H1"/>
    <mergeCell ref="A2:H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1265</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1266</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681</v>
      </c>
      <c r="E5" s="43" t="s">
        <v>380</v>
      </c>
      <c r="F5" s="28" t="s">
        <v>381</v>
      </c>
      <c r="G5" s="28" t="s">
        <v>464</v>
      </c>
    </row>
    <row r="6" ht="15.9" customHeight="1" spans="1:7">
      <c r="A6" s="44">
        <v>1</v>
      </c>
      <c r="B6" s="45"/>
      <c r="C6" s="46"/>
      <c r="D6" s="28"/>
      <c r="E6" s="47"/>
      <c r="F6" s="27"/>
      <c r="G6" s="29"/>
    </row>
    <row r="7" ht="15.9" customHeight="1" spans="1:7">
      <c r="A7" s="44"/>
      <c r="B7" s="45"/>
      <c r="C7" s="46"/>
      <c r="D7" s="28"/>
      <c r="E7" s="47"/>
      <c r="F7" s="27"/>
      <c r="G7" s="29"/>
    </row>
    <row r="8" ht="15.9" customHeight="1" spans="1:7">
      <c r="A8" s="44"/>
      <c r="B8" s="45"/>
      <c r="C8" s="46"/>
      <c r="D8" s="28"/>
      <c r="E8" s="47"/>
      <c r="F8" s="27"/>
      <c r="G8" s="29"/>
    </row>
    <row r="9" ht="15.9" customHeight="1" spans="1:7">
      <c r="A9" s="44"/>
      <c r="B9" s="45"/>
      <c r="C9" s="46"/>
      <c r="D9" s="28"/>
      <c r="E9" s="47"/>
      <c r="F9" s="27"/>
      <c r="G9" s="29"/>
    </row>
    <row r="10" ht="15.9" customHeight="1" spans="1:7">
      <c r="A10" s="44"/>
      <c r="B10" s="45"/>
      <c r="C10" s="46"/>
      <c r="D10" s="28"/>
      <c r="E10" s="47"/>
      <c r="F10" s="27"/>
      <c r="G10" s="29"/>
    </row>
    <row r="11" ht="15.9" customHeight="1" spans="1:7">
      <c r="A11" s="44"/>
      <c r="B11" s="45"/>
      <c r="C11" s="46"/>
      <c r="D11" s="28"/>
      <c r="E11" s="47"/>
      <c r="F11" s="27"/>
      <c r="G11" s="29"/>
    </row>
    <row r="12" ht="15.9" customHeight="1" spans="1:7">
      <c r="A12" s="44"/>
      <c r="B12" s="45"/>
      <c r="C12" s="46"/>
      <c r="D12" s="28"/>
      <c r="E12" s="47"/>
      <c r="F12" s="27"/>
      <c r="G12" s="29"/>
    </row>
    <row r="13" ht="15.9" customHeight="1" spans="1:7">
      <c r="A13" s="44"/>
      <c r="B13" s="45"/>
      <c r="C13" s="46"/>
      <c r="D13" s="28"/>
      <c r="E13" s="47"/>
      <c r="F13" s="27"/>
      <c r="G13" s="29"/>
    </row>
    <row r="14" ht="15.9" customHeight="1" spans="1:7">
      <c r="A14" s="44"/>
      <c r="B14" s="45"/>
      <c r="C14" s="46"/>
      <c r="D14" s="28"/>
      <c r="E14" s="47"/>
      <c r="F14" s="27"/>
      <c r="G14" s="29"/>
    </row>
    <row r="15" ht="15.9" customHeight="1" spans="1:7">
      <c r="A15" s="44"/>
      <c r="B15" s="45"/>
      <c r="C15" s="46"/>
      <c r="D15" s="28"/>
      <c r="E15" s="47"/>
      <c r="F15" s="27"/>
      <c r="G15" s="29"/>
    </row>
    <row r="16" ht="15.9" customHeight="1" spans="1:7">
      <c r="A16" s="44"/>
      <c r="B16" s="45"/>
      <c r="C16" s="46"/>
      <c r="D16" s="28"/>
      <c r="E16" s="47"/>
      <c r="F16" s="27"/>
      <c r="G16" s="29"/>
    </row>
    <row r="17" ht="15.9" customHeight="1" spans="1:7">
      <c r="A17" s="44"/>
      <c r="B17" s="45"/>
      <c r="C17" s="46"/>
      <c r="D17" s="28"/>
      <c r="E17" s="47"/>
      <c r="F17" s="27"/>
      <c r="G17" s="29"/>
    </row>
    <row r="18" ht="15.9" customHeight="1" spans="1:7">
      <c r="A18" s="44"/>
      <c r="B18" s="45"/>
      <c r="C18" s="46"/>
      <c r="D18" s="28"/>
      <c r="E18" s="47"/>
      <c r="F18" s="27"/>
      <c r="G18" s="29"/>
    </row>
    <row r="19" ht="15.9" customHeight="1" spans="1:7">
      <c r="A19" s="44"/>
      <c r="B19" s="45"/>
      <c r="C19" s="46"/>
      <c r="D19" s="28"/>
      <c r="E19" s="47"/>
      <c r="F19" s="27"/>
      <c r="G19" s="29"/>
    </row>
    <row r="20" ht="15.9" customHeight="1" spans="1:7">
      <c r="A20" s="44"/>
      <c r="B20" s="45"/>
      <c r="C20" s="46"/>
      <c r="D20" s="28"/>
      <c r="E20" s="47"/>
      <c r="F20" s="27"/>
      <c r="G20" s="29"/>
    </row>
    <row r="21" ht="15.9" customHeight="1" spans="1:7">
      <c r="A21" s="44"/>
      <c r="B21" s="45"/>
      <c r="C21" s="46"/>
      <c r="D21" s="28"/>
      <c r="E21" s="47"/>
      <c r="F21" s="27"/>
      <c r="G21" s="29"/>
    </row>
    <row r="22" ht="15.9" customHeight="1" spans="1:7">
      <c r="A22" s="44"/>
      <c r="B22" s="45"/>
      <c r="C22" s="46"/>
      <c r="D22" s="28"/>
      <c r="E22" s="47"/>
      <c r="F22" s="27"/>
      <c r="G22" s="29"/>
    </row>
    <row r="23" ht="15.9" customHeight="1" spans="1:7">
      <c r="A23" s="44"/>
      <c r="B23" s="45"/>
      <c r="C23" s="46"/>
      <c r="D23" s="28"/>
      <c r="E23" s="47"/>
      <c r="F23" s="27"/>
      <c r="G23" s="29"/>
    </row>
    <row r="24" ht="15.9" customHeight="1" spans="1:7">
      <c r="A24" s="44"/>
      <c r="B24" s="45"/>
      <c r="C24" s="46"/>
      <c r="D24" s="28"/>
      <c r="E24" s="47"/>
      <c r="F24" s="27"/>
      <c r="G24" s="29"/>
    </row>
    <row r="25" ht="15.9" customHeight="1" spans="1:7">
      <c r="A25" s="44"/>
      <c r="B25" s="45"/>
      <c r="C25" s="46"/>
      <c r="D25" s="28"/>
      <c r="E25" s="47"/>
      <c r="F25" s="27"/>
      <c r="G25" s="29"/>
    </row>
    <row r="26" ht="15.9" customHeight="1" spans="1:7">
      <c r="A26" s="44"/>
      <c r="B26" s="45"/>
      <c r="C26" s="46"/>
      <c r="D26" s="28"/>
      <c r="E26" s="47"/>
      <c r="F26" s="27"/>
      <c r="G26" s="29"/>
    </row>
    <row r="27" ht="15.9" customHeight="1" spans="1:7">
      <c r="A27" s="44"/>
      <c r="B27" s="45"/>
      <c r="C27" s="46"/>
      <c r="D27" s="28"/>
      <c r="E27" s="47"/>
      <c r="F27" s="27"/>
      <c r="G27" s="29"/>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CONCATENATE("资产评估专业人员：",基本情况!$B$16)</f>
        <v>资产评估专业人员：</v>
      </c>
      <c r="F29" s="65"/>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3"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1267</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1268</v>
      </c>
    </row>
    <row r="4" customHeight="1" spans="1:6">
      <c r="A4" s="18" t="str">
        <f>基本情况!A6&amp;基本情况!B6</f>
        <v>被评估单位：海南省农垦五指山茶业集团股份有限公司定安农产品加工厂</v>
      </c>
      <c r="B4" s="18"/>
      <c r="C4" s="18"/>
      <c r="F4" s="19" t="s">
        <v>3</v>
      </c>
    </row>
    <row r="5" s="12" customFormat="1" ht="25" customHeight="1" spans="1:21">
      <c r="A5" s="20" t="s">
        <v>439</v>
      </c>
      <c r="B5" s="20" t="s">
        <v>440</v>
      </c>
      <c r="C5" s="20" t="s">
        <v>441</v>
      </c>
      <c r="D5" s="20" t="s">
        <v>442</v>
      </c>
      <c r="E5" s="20" t="s">
        <v>1186</v>
      </c>
      <c r="F5" s="20" t="s">
        <v>444</v>
      </c>
      <c r="G5" s="21"/>
      <c r="H5" s="21"/>
      <c r="I5" s="21"/>
      <c r="J5" s="21"/>
      <c r="K5" s="21"/>
      <c r="L5" s="21"/>
      <c r="M5" s="21"/>
      <c r="N5" s="21"/>
      <c r="O5" s="21"/>
      <c r="P5" s="21"/>
      <c r="Q5" s="21"/>
      <c r="R5" s="21"/>
      <c r="S5" s="21"/>
      <c r="T5" s="21"/>
      <c r="U5" s="21"/>
    </row>
    <row r="6" ht="15.9" customHeight="1" spans="1:6">
      <c r="A6" s="20" t="s">
        <v>1269</v>
      </c>
      <c r="B6" s="29" t="s">
        <v>164</v>
      </c>
      <c r="C6" s="27">
        <f>'6-1长期借款'!H28</f>
        <v>0</v>
      </c>
      <c r="D6" s="27">
        <f>'6-1长期借款'!J28</f>
        <v>0</v>
      </c>
      <c r="E6" s="27">
        <f>D6-C6</f>
        <v>0</v>
      </c>
      <c r="F6" s="61" t="str">
        <f>IF(OR(C6=0,C6=""),"",ROUND((E6)/C6*100,2))</f>
        <v/>
      </c>
    </row>
    <row r="7" ht="15.9" customHeight="1" spans="1:6">
      <c r="A7" s="20" t="s">
        <v>1270</v>
      </c>
      <c r="B7" s="29" t="s">
        <v>167</v>
      </c>
      <c r="C7" s="27">
        <f>'6-2应付债券'!G28</f>
        <v>0</v>
      </c>
      <c r="D7" s="27">
        <f>'6-2应付债券'!H28</f>
        <v>0</v>
      </c>
      <c r="E7" s="27">
        <f t="shared" ref="E7:E9" si="0">D7-C7</f>
        <v>0</v>
      </c>
      <c r="F7" s="61" t="str">
        <f t="shared" ref="F7:F9" si="1">IF(OR(C7=0,C7=""),"",ROUND((E7)/C7*100,2))</f>
        <v/>
      </c>
    </row>
    <row r="8" ht="15.9" customHeight="1" spans="1:6">
      <c r="A8" s="20" t="s">
        <v>1271</v>
      </c>
      <c r="B8" s="29" t="s">
        <v>171</v>
      </c>
      <c r="C8" s="27">
        <f>'6-3长期应付款汇总'!C28</f>
        <v>0</v>
      </c>
      <c r="D8" s="27">
        <f>'6-3长期应付款汇总'!D28</f>
        <v>0</v>
      </c>
      <c r="E8" s="27">
        <f t="shared" si="0"/>
        <v>0</v>
      </c>
      <c r="F8" s="61" t="str">
        <f t="shared" si="1"/>
        <v/>
      </c>
    </row>
    <row r="9" ht="15.9" customHeight="1" spans="1:6">
      <c r="A9" s="20" t="s">
        <v>1272</v>
      </c>
      <c r="B9" s="29" t="s">
        <v>176</v>
      </c>
      <c r="C9" s="27">
        <f>'6-4预计负债'!E28</f>
        <v>0</v>
      </c>
      <c r="D9" s="27">
        <f>'6-4预计负债'!F28</f>
        <v>0</v>
      </c>
      <c r="E9" s="27">
        <f t="shared" si="0"/>
        <v>0</v>
      </c>
      <c r="F9" s="61" t="str">
        <f t="shared" si="1"/>
        <v/>
      </c>
    </row>
    <row r="10" ht="15.9" customHeight="1" spans="1:6">
      <c r="A10" s="20" t="s">
        <v>1273</v>
      </c>
      <c r="B10" s="29" t="s">
        <v>1274</v>
      </c>
      <c r="C10" s="27">
        <f>'6-5递延收益'!E28</f>
        <v>0</v>
      </c>
      <c r="D10" s="27">
        <f>'6-5递延收益'!F28</f>
        <v>0</v>
      </c>
      <c r="E10" s="27">
        <f t="shared" ref="E10:E12" si="2">D10-C10</f>
        <v>0</v>
      </c>
      <c r="F10" s="61" t="str">
        <f t="shared" ref="F10:F12" si="3">IF(OR(C10=0,C10=""),"",ROUND((E10)/C10*100,2))</f>
        <v/>
      </c>
    </row>
    <row r="11" ht="15.9" customHeight="1" spans="1:6">
      <c r="A11" s="20" t="s">
        <v>1275</v>
      </c>
      <c r="B11" s="29" t="s">
        <v>179</v>
      </c>
      <c r="C11" s="27">
        <f>'6-6递延所得税负债'!D28</f>
        <v>0</v>
      </c>
      <c r="D11" s="27">
        <f>'6-6递延所得税负债'!E28</f>
        <v>0</v>
      </c>
      <c r="E11" s="27">
        <f t="shared" si="2"/>
        <v>0</v>
      </c>
      <c r="F11" s="61" t="str">
        <f t="shared" si="3"/>
        <v/>
      </c>
    </row>
    <row r="12" ht="15.9" customHeight="1" spans="1:6">
      <c r="A12" s="20" t="s">
        <v>1276</v>
      </c>
      <c r="B12" s="29" t="s">
        <v>182</v>
      </c>
      <c r="C12" s="27">
        <f>'6-7其他非流动负债'!E28</f>
        <v>0</v>
      </c>
      <c r="D12" s="27">
        <f>'6-7其他非流动负债'!F28</f>
        <v>0</v>
      </c>
      <c r="E12" s="27">
        <f t="shared" si="2"/>
        <v>0</v>
      </c>
      <c r="F12" s="61" t="str">
        <f t="shared" si="3"/>
        <v/>
      </c>
    </row>
    <row r="13" ht="15.9" customHeight="1" spans="1:6">
      <c r="A13" s="28"/>
      <c r="B13" s="29"/>
      <c r="C13" s="27"/>
      <c r="D13" s="27"/>
      <c r="E13" s="27"/>
      <c r="F13" s="27"/>
    </row>
    <row r="14" ht="15.9" customHeight="1" spans="1:6">
      <c r="A14" s="28"/>
      <c r="B14" s="29"/>
      <c r="C14" s="27"/>
      <c r="D14" s="27"/>
      <c r="E14" s="27"/>
      <c r="F14" s="27"/>
    </row>
    <row r="15" ht="15.9" customHeight="1" spans="1:6">
      <c r="A15" s="28"/>
      <c r="B15" s="29"/>
      <c r="C15" s="27"/>
      <c r="D15" s="27"/>
      <c r="E15" s="27"/>
      <c r="F15" s="27"/>
    </row>
    <row r="16" ht="15.9" customHeight="1" spans="1:6">
      <c r="A16" s="28"/>
      <c r="B16" s="29"/>
      <c r="C16" s="27"/>
      <c r="D16" s="27"/>
      <c r="E16" s="27"/>
      <c r="F16" s="27"/>
    </row>
    <row r="17" ht="15.9" customHeight="1" spans="1:6">
      <c r="A17" s="28"/>
      <c r="B17" s="29"/>
      <c r="C17" s="27"/>
      <c r="D17" s="27"/>
      <c r="E17" s="27"/>
      <c r="F17" s="27"/>
    </row>
    <row r="18" ht="15.9" customHeight="1" spans="1:6">
      <c r="A18" s="28"/>
      <c r="B18" s="29"/>
      <c r="C18" s="27"/>
      <c r="D18" s="27"/>
      <c r="E18" s="27"/>
      <c r="F18" s="27"/>
    </row>
    <row r="19" ht="15.9" customHeight="1" spans="1:6">
      <c r="A19" s="28"/>
      <c r="B19" s="29"/>
      <c r="C19" s="27"/>
      <c r="D19" s="27"/>
      <c r="E19" s="27"/>
      <c r="F19" s="27"/>
    </row>
    <row r="20" ht="15.9" customHeight="1" spans="1:6">
      <c r="A20" s="28"/>
      <c r="B20" s="29"/>
      <c r="C20" s="27"/>
      <c r="D20" s="27"/>
      <c r="E20" s="27"/>
      <c r="F20" s="27"/>
    </row>
    <row r="21" ht="15.9" customHeight="1" spans="1:6">
      <c r="A21" s="28"/>
      <c r="B21" s="29"/>
      <c r="C21" s="27"/>
      <c r="D21" s="27"/>
      <c r="E21" s="27"/>
      <c r="F21" s="27"/>
    </row>
    <row r="22" ht="15.9" customHeight="1" spans="1:6">
      <c r="A22" s="28"/>
      <c r="B22" s="29"/>
      <c r="C22" s="27"/>
      <c r="D22" s="27"/>
      <c r="E22" s="27"/>
      <c r="F22" s="27"/>
    </row>
    <row r="23" ht="15.9" customHeight="1" spans="1:6">
      <c r="A23" s="28"/>
      <c r="B23" s="29"/>
      <c r="C23" s="27"/>
      <c r="D23" s="27"/>
      <c r="E23" s="27"/>
      <c r="F23" s="27"/>
    </row>
    <row r="24" ht="15.9" customHeight="1" spans="1:6">
      <c r="A24" s="28"/>
      <c r="B24" s="29"/>
      <c r="C24" s="27"/>
      <c r="D24" s="27"/>
      <c r="E24" s="27"/>
      <c r="F24" s="27"/>
    </row>
    <row r="25" ht="15.9" customHeight="1" spans="1:6">
      <c r="A25" s="28"/>
      <c r="B25" s="29"/>
      <c r="C25" s="27"/>
      <c r="D25" s="27"/>
      <c r="E25" s="27"/>
      <c r="F25" s="27"/>
    </row>
    <row r="26" ht="15.9" customHeight="1" spans="1:6">
      <c r="A26" s="20"/>
      <c r="B26" s="30"/>
      <c r="C26" s="27"/>
      <c r="D26" s="27"/>
      <c r="E26" s="27"/>
      <c r="F26" s="27"/>
    </row>
    <row r="27" ht="15.9" customHeight="1" spans="1:6">
      <c r="A27" s="20"/>
      <c r="B27" s="30"/>
      <c r="C27" s="27"/>
      <c r="D27" s="27"/>
      <c r="E27" s="27"/>
      <c r="F27" s="27"/>
    </row>
    <row r="28" ht="15.9" customHeight="1" spans="1:6">
      <c r="A28" s="31" t="s">
        <v>311</v>
      </c>
      <c r="B28" s="32"/>
      <c r="C28" s="27">
        <f>SUM(C6:C12)</f>
        <v>0</v>
      </c>
      <c r="D28" s="27">
        <f>SUM(D6:D12)</f>
        <v>0</v>
      </c>
      <c r="E28" s="27">
        <f>SUM(E6:E12)</f>
        <v>0</v>
      </c>
      <c r="F28" s="61"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CONCATENATE("资产评估专业人员：",基本情况!$B$17)</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2.5833333333333" style="14" customWidth="1"/>
    <col min="3" max="4" width="9.16666666666667" style="14" customWidth="1"/>
    <col min="5" max="5" width="7.16666666666667" style="14" customWidth="1"/>
    <col min="6" max="6" width="6.58333333333333" style="14" customWidth="1"/>
    <col min="7" max="8" width="12.5833333333333" style="14" customWidth="1"/>
    <col min="9" max="9" width="8.58333333333333" style="14" customWidth="1"/>
    <col min="10" max="10" width="12.5833333333333" style="14" customWidth="1"/>
    <col min="11" max="11" width="10.5833333333333" style="14" customWidth="1"/>
    <col min="12" max="16384" width="9" style="14"/>
  </cols>
  <sheetData>
    <row r="1" s="11" customFormat="1" ht="30" customHeight="1" spans="1:11">
      <c r="A1" s="15" t="s">
        <v>1277</v>
      </c>
      <c r="B1" s="15"/>
      <c r="C1" s="15"/>
      <c r="D1" s="15"/>
      <c r="E1" s="15"/>
      <c r="F1" s="15"/>
      <c r="G1" s="15"/>
      <c r="H1" s="15"/>
      <c r="I1" s="15"/>
      <c r="J1" s="15"/>
      <c r="K1" s="15"/>
    </row>
    <row r="2" ht="14.5" customHeight="1" spans="1:11">
      <c r="A2" s="16" t="str">
        <f>基本情况!A4&amp;基本情况!B4</f>
        <v>评估基准日：2024年9月13日</v>
      </c>
      <c r="B2" s="16"/>
      <c r="C2" s="16"/>
      <c r="D2" s="16"/>
      <c r="E2" s="16"/>
      <c r="F2" s="16"/>
      <c r="G2" s="16"/>
      <c r="H2" s="40"/>
      <c r="I2" s="40"/>
      <c r="J2" s="40"/>
      <c r="K2" s="40"/>
    </row>
    <row r="3" customHeight="1" spans="1:11">
      <c r="A3" s="16"/>
      <c r="B3" s="16"/>
      <c r="C3" s="16"/>
      <c r="D3" s="16"/>
      <c r="E3" s="16"/>
      <c r="F3" s="16"/>
      <c r="G3" s="16"/>
      <c r="H3" s="40"/>
      <c r="I3" s="40"/>
      <c r="J3" s="40"/>
      <c r="K3" s="41" t="s">
        <v>1278</v>
      </c>
    </row>
    <row r="4" customHeight="1" spans="1:11">
      <c r="A4" s="18" t="str">
        <f>基本情况!A6&amp;基本情况!B6</f>
        <v>被评估单位：海南省农垦五指山茶业集团股份有限公司定安农产品加工厂</v>
      </c>
      <c r="B4" s="18"/>
      <c r="C4" s="18"/>
      <c r="D4" s="18"/>
      <c r="E4" s="18"/>
      <c r="K4" s="42" t="s">
        <v>377</v>
      </c>
    </row>
    <row r="5" s="21" customFormat="1" ht="25" customHeight="1" spans="1:11">
      <c r="A5" s="28" t="s">
        <v>378</v>
      </c>
      <c r="B5" s="28" t="s">
        <v>1206</v>
      </c>
      <c r="C5" s="28" t="s">
        <v>539</v>
      </c>
      <c r="D5" s="28" t="s">
        <v>724</v>
      </c>
      <c r="E5" s="28" t="s">
        <v>1279</v>
      </c>
      <c r="F5" s="28" t="s">
        <v>475</v>
      </c>
      <c r="G5" s="28" t="s">
        <v>1208</v>
      </c>
      <c r="H5" s="43" t="s">
        <v>380</v>
      </c>
      <c r="I5" s="67" t="s">
        <v>1280</v>
      </c>
      <c r="J5" s="28" t="s">
        <v>381</v>
      </c>
      <c r="K5" s="28" t="s">
        <v>464</v>
      </c>
    </row>
    <row r="6" ht="15.9" customHeight="1" spans="1:11">
      <c r="A6" s="44">
        <v>1</v>
      </c>
      <c r="B6" s="45"/>
      <c r="C6" s="46"/>
      <c r="D6" s="46"/>
      <c r="E6" s="62"/>
      <c r="F6" s="28" t="s">
        <v>478</v>
      </c>
      <c r="G6" s="27"/>
      <c r="H6" s="47"/>
      <c r="I6" s="68"/>
      <c r="J6" s="27"/>
      <c r="K6" s="29"/>
    </row>
    <row r="7" ht="15.9" customHeight="1" spans="1:11">
      <c r="A7" s="44"/>
      <c r="B7" s="45"/>
      <c r="C7" s="46"/>
      <c r="D7" s="46"/>
      <c r="E7" s="62"/>
      <c r="F7" s="28"/>
      <c r="G7" s="27"/>
      <c r="H7" s="47"/>
      <c r="I7" s="68"/>
      <c r="J7" s="27"/>
      <c r="K7" s="29"/>
    </row>
    <row r="8" ht="15.9" customHeight="1" spans="1:11">
      <c r="A8" s="44"/>
      <c r="B8" s="45"/>
      <c r="C8" s="46"/>
      <c r="D8" s="46"/>
      <c r="E8" s="62"/>
      <c r="F8" s="28"/>
      <c r="G8" s="27"/>
      <c r="H8" s="47"/>
      <c r="I8" s="68"/>
      <c r="J8" s="27"/>
      <c r="K8" s="29"/>
    </row>
    <row r="9" ht="15.9" customHeight="1" spans="1:11">
      <c r="A9" s="44"/>
      <c r="B9" s="45"/>
      <c r="C9" s="46"/>
      <c r="D9" s="46"/>
      <c r="E9" s="62"/>
      <c r="F9" s="28"/>
      <c r="G9" s="27"/>
      <c r="H9" s="47"/>
      <c r="I9" s="68"/>
      <c r="J9" s="27"/>
      <c r="K9" s="29"/>
    </row>
    <row r="10" ht="15.9" customHeight="1" spans="1:11">
      <c r="A10" s="44"/>
      <c r="B10" s="45"/>
      <c r="C10" s="46"/>
      <c r="D10" s="46"/>
      <c r="E10" s="62"/>
      <c r="F10" s="28"/>
      <c r="G10" s="27"/>
      <c r="H10" s="47"/>
      <c r="I10" s="68"/>
      <c r="J10" s="27"/>
      <c r="K10" s="29"/>
    </row>
    <row r="11" ht="15.9" customHeight="1" spans="1:11">
      <c r="A11" s="44"/>
      <c r="B11" s="45"/>
      <c r="C11" s="46"/>
      <c r="D11" s="46"/>
      <c r="E11" s="62"/>
      <c r="F11" s="28"/>
      <c r="G11" s="27"/>
      <c r="H11" s="47"/>
      <c r="I11" s="68"/>
      <c r="J11" s="27"/>
      <c r="K11" s="29"/>
    </row>
    <row r="12" ht="15.9" customHeight="1" spans="1:11">
      <c r="A12" s="44"/>
      <c r="B12" s="45"/>
      <c r="C12" s="46"/>
      <c r="D12" s="46"/>
      <c r="E12" s="62"/>
      <c r="F12" s="28"/>
      <c r="G12" s="27"/>
      <c r="H12" s="47"/>
      <c r="I12" s="68"/>
      <c r="J12" s="27"/>
      <c r="K12" s="29"/>
    </row>
    <row r="13" ht="15.9" customHeight="1" spans="1:11">
      <c r="A13" s="44"/>
      <c r="B13" s="45"/>
      <c r="C13" s="46"/>
      <c r="D13" s="46"/>
      <c r="E13" s="62"/>
      <c r="F13" s="28"/>
      <c r="G13" s="27"/>
      <c r="H13" s="47"/>
      <c r="I13" s="68"/>
      <c r="J13" s="27"/>
      <c r="K13" s="29"/>
    </row>
    <row r="14" ht="15.9" customHeight="1" spans="1:11">
      <c r="A14" s="44"/>
      <c r="B14" s="45"/>
      <c r="C14" s="46"/>
      <c r="D14" s="46"/>
      <c r="E14" s="62"/>
      <c r="F14" s="28"/>
      <c r="G14" s="27"/>
      <c r="H14" s="47"/>
      <c r="I14" s="68"/>
      <c r="J14" s="27"/>
      <c r="K14" s="29"/>
    </row>
    <row r="15" ht="15.9" customHeight="1" spans="1:11">
      <c r="A15" s="44"/>
      <c r="B15" s="45"/>
      <c r="C15" s="46"/>
      <c r="D15" s="46"/>
      <c r="E15" s="62"/>
      <c r="F15" s="28"/>
      <c r="G15" s="27"/>
      <c r="H15" s="47"/>
      <c r="I15" s="68"/>
      <c r="J15" s="27"/>
      <c r="K15" s="29"/>
    </row>
    <row r="16" ht="15.9" customHeight="1" spans="1:11">
      <c r="A16" s="44"/>
      <c r="B16" s="45"/>
      <c r="C16" s="46"/>
      <c r="D16" s="46"/>
      <c r="E16" s="62"/>
      <c r="F16" s="28"/>
      <c r="G16" s="27"/>
      <c r="H16" s="47"/>
      <c r="I16" s="68"/>
      <c r="J16" s="27"/>
      <c r="K16" s="29"/>
    </row>
    <row r="17" ht="15.9" customHeight="1" spans="1:11">
      <c r="A17" s="44"/>
      <c r="B17" s="45"/>
      <c r="C17" s="46"/>
      <c r="D17" s="46"/>
      <c r="E17" s="62"/>
      <c r="F17" s="28"/>
      <c r="G17" s="27"/>
      <c r="H17" s="47"/>
      <c r="I17" s="68"/>
      <c r="J17" s="27"/>
      <c r="K17" s="29"/>
    </row>
    <row r="18" ht="15.9" customHeight="1" spans="1:11">
      <c r="A18" s="44"/>
      <c r="B18" s="45"/>
      <c r="C18" s="46"/>
      <c r="D18" s="46"/>
      <c r="E18" s="62"/>
      <c r="F18" s="28"/>
      <c r="G18" s="27"/>
      <c r="H18" s="47"/>
      <c r="I18" s="68"/>
      <c r="J18" s="27"/>
      <c r="K18" s="29"/>
    </row>
    <row r="19" ht="15.9" customHeight="1" spans="1:11">
      <c r="A19" s="44"/>
      <c r="B19" s="45"/>
      <c r="C19" s="46"/>
      <c r="D19" s="46"/>
      <c r="E19" s="62"/>
      <c r="F19" s="28"/>
      <c r="G19" s="27"/>
      <c r="H19" s="47"/>
      <c r="I19" s="68"/>
      <c r="J19" s="27"/>
      <c r="K19" s="29"/>
    </row>
    <row r="20" ht="15.9" customHeight="1" spans="1:11">
      <c r="A20" s="44"/>
      <c r="B20" s="45"/>
      <c r="C20" s="46"/>
      <c r="D20" s="46"/>
      <c r="E20" s="62"/>
      <c r="F20" s="28"/>
      <c r="G20" s="27"/>
      <c r="H20" s="47"/>
      <c r="I20" s="68"/>
      <c r="J20" s="27"/>
      <c r="K20" s="29"/>
    </row>
    <row r="21" ht="15.9" customHeight="1" spans="1:11">
      <c r="A21" s="44"/>
      <c r="B21" s="45"/>
      <c r="C21" s="46"/>
      <c r="D21" s="46"/>
      <c r="E21" s="62"/>
      <c r="F21" s="28"/>
      <c r="G21" s="27"/>
      <c r="H21" s="47"/>
      <c r="I21" s="68"/>
      <c r="J21" s="27"/>
      <c r="K21" s="29"/>
    </row>
    <row r="22" ht="15.9" customHeight="1" spans="1:11">
      <c r="A22" s="44"/>
      <c r="B22" s="45"/>
      <c r="C22" s="46"/>
      <c r="D22" s="46"/>
      <c r="E22" s="62"/>
      <c r="F22" s="28"/>
      <c r="G22" s="27"/>
      <c r="H22" s="47"/>
      <c r="I22" s="68"/>
      <c r="J22" s="27"/>
      <c r="K22" s="29"/>
    </row>
    <row r="23" ht="15.9" customHeight="1" spans="1:11">
      <c r="A23" s="44"/>
      <c r="B23" s="45"/>
      <c r="C23" s="46"/>
      <c r="D23" s="46"/>
      <c r="E23" s="62"/>
      <c r="F23" s="28"/>
      <c r="G23" s="27"/>
      <c r="H23" s="47"/>
      <c r="I23" s="68"/>
      <c r="J23" s="27"/>
      <c r="K23" s="29"/>
    </row>
    <row r="24" ht="15.9" customHeight="1" spans="1:11">
      <c r="A24" s="44"/>
      <c r="B24" s="45"/>
      <c r="C24" s="46"/>
      <c r="D24" s="46"/>
      <c r="E24" s="62"/>
      <c r="F24" s="28"/>
      <c r="G24" s="27"/>
      <c r="H24" s="47"/>
      <c r="I24" s="68"/>
      <c r="J24" s="27"/>
      <c r="K24" s="29"/>
    </row>
    <row r="25" ht="15.9" customHeight="1" spans="1:11">
      <c r="A25" s="44"/>
      <c r="B25" s="45"/>
      <c r="C25" s="46"/>
      <c r="D25" s="46"/>
      <c r="E25" s="62"/>
      <c r="F25" s="28"/>
      <c r="G25" s="27"/>
      <c r="H25" s="47"/>
      <c r="I25" s="68"/>
      <c r="J25" s="27"/>
      <c r="K25" s="29"/>
    </row>
    <row r="26" ht="15.9" customHeight="1" spans="1:11">
      <c r="A26" s="44"/>
      <c r="B26" s="45"/>
      <c r="C26" s="46"/>
      <c r="D26" s="46"/>
      <c r="E26" s="62"/>
      <c r="F26" s="28"/>
      <c r="G26" s="27"/>
      <c r="H26" s="47"/>
      <c r="I26" s="68"/>
      <c r="J26" s="27"/>
      <c r="K26" s="29"/>
    </row>
    <row r="27" ht="15.9" customHeight="1" spans="1:11">
      <c r="A27" s="44"/>
      <c r="B27" s="45"/>
      <c r="C27" s="46"/>
      <c r="D27" s="46"/>
      <c r="E27" s="62"/>
      <c r="F27" s="28"/>
      <c r="G27" s="27"/>
      <c r="H27" s="47"/>
      <c r="I27" s="68"/>
      <c r="J27" s="27"/>
      <c r="K27" s="29"/>
    </row>
    <row r="28" ht="15.9" customHeight="1" spans="1:11">
      <c r="A28" s="31" t="s">
        <v>471</v>
      </c>
      <c r="B28" s="32"/>
      <c r="C28" s="46"/>
      <c r="D28" s="46"/>
      <c r="E28" s="62"/>
      <c r="F28" s="28"/>
      <c r="G28" s="47">
        <f>SUM(G6:G27)</f>
        <v>0</v>
      </c>
      <c r="H28" s="47">
        <f>SUM(H6:H27)</f>
        <v>0</v>
      </c>
      <c r="I28" s="68"/>
      <c r="J28" s="47">
        <f>SUM(J6:J27)</f>
        <v>0</v>
      </c>
      <c r="K28" s="29"/>
    </row>
    <row r="29" s="13" customFormat="1" ht="15.9" customHeight="1" spans="1:10">
      <c r="A29" s="34" t="str">
        <f>CONCATENATE("被评估单位填表人：",基本情况!$D$9)</f>
        <v>被评估单位填表人：</v>
      </c>
      <c r="B29" s="35"/>
      <c r="C29" s="35"/>
      <c r="D29" s="35"/>
      <c r="F29" s="65"/>
      <c r="G29" s="48"/>
      <c r="H29" s="66" t="str">
        <f>CONCATENATE("资产评估专业人员：",基本情况!$B$17)</f>
        <v>资产评估专业人员：</v>
      </c>
      <c r="I29" s="48"/>
      <c r="J29" s="48"/>
    </row>
    <row r="30" s="13" customFormat="1" ht="15.9" customHeight="1" spans="1:1">
      <c r="A30" s="37" t="str">
        <f>基本情况!$A$7&amp;基本情况!$B$7</f>
        <v>填表日期：2024年9月13日</v>
      </c>
    </row>
  </sheetData>
  <mergeCells count="4">
    <mergeCell ref="A1:K1"/>
    <mergeCell ref="A2:K2"/>
    <mergeCell ref="A4:E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0"/>
  <sheetViews>
    <sheetView showGridLines="0" zoomScale="90" zoomScaleNormal="90" topLeftCell="A13" workbookViewId="0">
      <selection activeCell="A1" sqref="A1:P1"/>
    </sheetView>
  </sheetViews>
  <sheetFormatPr defaultColWidth="8.66666666666667" defaultRowHeight="12.75"/>
  <cols>
    <col min="1" max="1" width="5.66666666666667" style="14" customWidth="1"/>
    <col min="2" max="2" width="30.5833333333333" style="14" customWidth="1"/>
    <col min="3" max="3" width="12.5833333333333" style="14" customWidth="1"/>
    <col min="4" max="5" width="9.16666666666667" style="14" customWidth="1"/>
    <col min="6" max="6" width="10.8333333333333" style="14" customWidth="1"/>
    <col min="7" max="8" width="13.5833333333333" style="14" customWidth="1"/>
    <col min="9" max="9" width="12.9166666666667" style="14" customWidth="1"/>
    <col min="10" max="16384" width="8.66666666666667" style="14"/>
  </cols>
  <sheetData>
    <row r="1" s="11" customFormat="1" ht="30" customHeight="1" spans="1:9">
      <c r="A1" s="49" t="s">
        <v>1281</v>
      </c>
      <c r="B1" s="49"/>
      <c r="C1" s="49"/>
      <c r="D1" s="49"/>
      <c r="E1" s="49"/>
      <c r="F1" s="49"/>
      <c r="G1" s="49"/>
      <c r="H1" s="49"/>
      <c r="I1" s="49"/>
    </row>
    <row r="2" ht="14.5" customHeight="1" spans="1:9">
      <c r="A2" s="16" t="str">
        <f>基本情况!A4&amp;基本情况!B4</f>
        <v>评估基准日：2024年9月13日</v>
      </c>
      <c r="B2" s="16"/>
      <c r="C2" s="16"/>
      <c r="D2" s="16"/>
      <c r="E2" s="16"/>
      <c r="F2" s="16"/>
      <c r="G2" s="16"/>
      <c r="H2" s="40"/>
      <c r="I2" s="40"/>
    </row>
    <row r="3" ht="15.75" customHeight="1" spans="2:9">
      <c r="B3" s="16"/>
      <c r="C3" s="16"/>
      <c r="D3" s="16"/>
      <c r="E3" s="16"/>
      <c r="F3" s="16"/>
      <c r="G3" s="16"/>
      <c r="H3" s="40"/>
      <c r="I3" s="41" t="s">
        <v>1282</v>
      </c>
    </row>
    <row r="4" ht="15.75" customHeight="1" spans="1:9">
      <c r="A4" s="18" t="str">
        <f>基本情况!A6&amp;基本情况!B6</f>
        <v>被评估单位：海南省农垦五指山茶业集团股份有限公司定安农产品加工厂</v>
      </c>
      <c r="B4" s="18"/>
      <c r="C4" s="18"/>
      <c r="D4" s="18"/>
      <c r="I4" s="42" t="s">
        <v>377</v>
      </c>
    </row>
    <row r="5" ht="25" customHeight="1" spans="1:9">
      <c r="A5" s="28" t="s">
        <v>378</v>
      </c>
      <c r="B5" s="28" t="s">
        <v>1283</v>
      </c>
      <c r="C5" s="28" t="s">
        <v>722</v>
      </c>
      <c r="D5" s="28" t="s">
        <v>539</v>
      </c>
      <c r="E5" s="28" t="s">
        <v>724</v>
      </c>
      <c r="F5" s="28" t="s">
        <v>1264</v>
      </c>
      <c r="G5" s="43" t="s">
        <v>380</v>
      </c>
      <c r="H5" s="28" t="s">
        <v>381</v>
      </c>
      <c r="I5" s="28" t="s">
        <v>1284</v>
      </c>
    </row>
    <row r="6" ht="15.9" customHeight="1" spans="1:9">
      <c r="A6" s="44">
        <v>1</v>
      </c>
      <c r="B6" s="45"/>
      <c r="C6" s="28"/>
      <c r="D6" s="46"/>
      <c r="E6" s="46"/>
      <c r="F6" s="62"/>
      <c r="G6" s="47"/>
      <c r="H6" s="27"/>
      <c r="I6" s="29"/>
    </row>
    <row r="7" ht="15.9" customHeight="1" spans="1:9">
      <c r="A7" s="44"/>
      <c r="B7" s="45"/>
      <c r="C7" s="28"/>
      <c r="D7" s="46"/>
      <c r="E7" s="46"/>
      <c r="F7" s="28"/>
      <c r="G7" s="47"/>
      <c r="H7" s="27"/>
      <c r="I7" s="29"/>
    </row>
    <row r="8" ht="15.9" customHeight="1" spans="1:9">
      <c r="A8" s="44"/>
      <c r="B8" s="45"/>
      <c r="C8" s="28"/>
      <c r="D8" s="46"/>
      <c r="E8" s="46"/>
      <c r="F8" s="28"/>
      <c r="G8" s="47"/>
      <c r="H8" s="27"/>
      <c r="I8" s="29"/>
    </row>
    <row r="9" ht="15.9" customHeight="1" spans="1:9">
      <c r="A9" s="44"/>
      <c r="B9" s="45"/>
      <c r="C9" s="28"/>
      <c r="D9" s="46"/>
      <c r="E9" s="46"/>
      <c r="F9" s="28"/>
      <c r="G9" s="47"/>
      <c r="H9" s="27"/>
      <c r="I9" s="29"/>
    </row>
    <row r="10" ht="15.9" customHeight="1" spans="1:9">
      <c r="A10" s="44"/>
      <c r="B10" s="45"/>
      <c r="C10" s="28"/>
      <c r="D10" s="46"/>
      <c r="E10" s="46"/>
      <c r="F10" s="28"/>
      <c r="G10" s="47"/>
      <c r="H10" s="27"/>
      <c r="I10" s="29"/>
    </row>
    <row r="11" ht="15.9" customHeight="1" spans="1:9">
      <c r="A11" s="44"/>
      <c r="B11" s="45"/>
      <c r="C11" s="28"/>
      <c r="D11" s="46"/>
      <c r="E11" s="46"/>
      <c r="F11" s="28"/>
      <c r="G11" s="47"/>
      <c r="H11" s="27"/>
      <c r="I11" s="29"/>
    </row>
    <row r="12" ht="15.9" customHeight="1" spans="1:9">
      <c r="A12" s="44"/>
      <c r="B12" s="45"/>
      <c r="C12" s="28"/>
      <c r="D12" s="46"/>
      <c r="E12" s="46"/>
      <c r="F12" s="28"/>
      <c r="G12" s="47"/>
      <c r="H12" s="27"/>
      <c r="I12" s="29"/>
    </row>
    <row r="13" ht="15.9" customHeight="1" spans="1:9">
      <c r="A13" s="44"/>
      <c r="B13" s="45"/>
      <c r="C13" s="28"/>
      <c r="D13" s="46"/>
      <c r="E13" s="46"/>
      <c r="F13" s="28"/>
      <c r="G13" s="47"/>
      <c r="H13" s="27"/>
      <c r="I13" s="29"/>
    </row>
    <row r="14" ht="15.9" customHeight="1" spans="1:9">
      <c r="A14" s="44"/>
      <c r="B14" s="45"/>
      <c r="C14" s="28"/>
      <c r="D14" s="46"/>
      <c r="E14" s="46"/>
      <c r="F14" s="28"/>
      <c r="G14" s="47"/>
      <c r="H14" s="27"/>
      <c r="I14" s="29"/>
    </row>
    <row r="15" ht="15.9" customHeight="1" spans="1:9">
      <c r="A15" s="44"/>
      <c r="B15" s="45"/>
      <c r="C15" s="28"/>
      <c r="D15" s="46"/>
      <c r="E15" s="46"/>
      <c r="F15" s="28"/>
      <c r="G15" s="47"/>
      <c r="H15" s="27"/>
      <c r="I15" s="29"/>
    </row>
    <row r="16" ht="15.9" customHeight="1" spans="1:9">
      <c r="A16" s="44"/>
      <c r="B16" s="45"/>
      <c r="C16" s="28"/>
      <c r="D16" s="46"/>
      <c r="E16" s="46"/>
      <c r="F16" s="28"/>
      <c r="G16" s="47"/>
      <c r="H16" s="27"/>
      <c r="I16" s="29"/>
    </row>
    <row r="17" ht="15.9" customHeight="1" spans="1:9">
      <c r="A17" s="44"/>
      <c r="B17" s="45"/>
      <c r="C17" s="28"/>
      <c r="D17" s="46"/>
      <c r="E17" s="46"/>
      <c r="F17" s="28"/>
      <c r="G17" s="47"/>
      <c r="H17" s="27"/>
      <c r="I17" s="29"/>
    </row>
    <row r="18" ht="15.9" customHeight="1" spans="1:9">
      <c r="A18" s="44"/>
      <c r="B18" s="45"/>
      <c r="C18" s="28"/>
      <c r="D18" s="46"/>
      <c r="E18" s="46"/>
      <c r="F18" s="28"/>
      <c r="G18" s="47"/>
      <c r="H18" s="27"/>
      <c r="I18" s="29"/>
    </row>
    <row r="19" ht="15.9" customHeight="1" spans="1:9">
      <c r="A19" s="44"/>
      <c r="B19" s="45"/>
      <c r="C19" s="28"/>
      <c r="D19" s="46"/>
      <c r="E19" s="46"/>
      <c r="F19" s="28"/>
      <c r="G19" s="47"/>
      <c r="H19" s="27"/>
      <c r="I19" s="29"/>
    </row>
    <row r="20" ht="15.9" customHeight="1" spans="1:9">
      <c r="A20" s="44"/>
      <c r="B20" s="45"/>
      <c r="C20" s="28"/>
      <c r="D20" s="46"/>
      <c r="E20" s="46"/>
      <c r="F20" s="28"/>
      <c r="G20" s="47"/>
      <c r="H20" s="27"/>
      <c r="I20" s="29"/>
    </row>
    <row r="21" ht="15.9" customHeight="1" spans="1:9">
      <c r="A21" s="44"/>
      <c r="B21" s="45"/>
      <c r="C21" s="28"/>
      <c r="D21" s="46"/>
      <c r="E21" s="46"/>
      <c r="F21" s="28"/>
      <c r="G21" s="47"/>
      <c r="H21" s="27"/>
      <c r="I21" s="29"/>
    </row>
    <row r="22" ht="15.9" customHeight="1" spans="1:9">
      <c r="A22" s="44"/>
      <c r="B22" s="45"/>
      <c r="C22" s="28"/>
      <c r="D22" s="46"/>
      <c r="E22" s="46"/>
      <c r="F22" s="28"/>
      <c r="G22" s="47"/>
      <c r="H22" s="27"/>
      <c r="I22" s="29"/>
    </row>
    <row r="23" ht="15.9" customHeight="1" spans="1:9">
      <c r="A23" s="44"/>
      <c r="B23" s="45"/>
      <c r="C23" s="28"/>
      <c r="D23" s="46"/>
      <c r="E23" s="46"/>
      <c r="F23" s="28"/>
      <c r="G23" s="47"/>
      <c r="H23" s="27"/>
      <c r="I23" s="29"/>
    </row>
    <row r="24" ht="15.9" customHeight="1" spans="1:9">
      <c r="A24" s="44"/>
      <c r="B24" s="45"/>
      <c r="C24" s="28"/>
      <c r="D24" s="46"/>
      <c r="E24" s="46"/>
      <c r="F24" s="28"/>
      <c r="G24" s="47"/>
      <c r="H24" s="27"/>
      <c r="I24" s="29"/>
    </row>
    <row r="25" ht="15.9" customHeight="1" spans="1:9">
      <c r="A25" s="44"/>
      <c r="B25" s="45"/>
      <c r="C25" s="28"/>
      <c r="D25" s="46"/>
      <c r="E25" s="46"/>
      <c r="F25" s="28"/>
      <c r="G25" s="47"/>
      <c r="H25" s="27"/>
      <c r="I25" s="29"/>
    </row>
    <row r="26" ht="15.9" customHeight="1" spans="1:9">
      <c r="A26" s="44"/>
      <c r="B26" s="45"/>
      <c r="C26" s="28"/>
      <c r="D26" s="46"/>
      <c r="E26" s="46"/>
      <c r="F26" s="28"/>
      <c r="G26" s="47"/>
      <c r="H26" s="27"/>
      <c r="I26" s="29"/>
    </row>
    <row r="27" ht="15.9" customHeight="1" spans="1:9">
      <c r="A27" s="44"/>
      <c r="B27" s="45"/>
      <c r="C27" s="28"/>
      <c r="D27" s="46"/>
      <c r="E27" s="46"/>
      <c r="F27" s="28"/>
      <c r="G27" s="47"/>
      <c r="H27" s="27"/>
      <c r="I27" s="29"/>
    </row>
    <row r="28" ht="15.9" customHeight="1" spans="1:18">
      <c r="A28" s="31" t="s">
        <v>471</v>
      </c>
      <c r="B28" s="32"/>
      <c r="C28" s="29"/>
      <c r="D28" s="46"/>
      <c r="E28" s="46"/>
      <c r="F28" s="28"/>
      <c r="G28" s="27">
        <f>SUM(G6:G27)</f>
        <v>0</v>
      </c>
      <c r="H28" s="27">
        <f>SUM(H6:H27)</f>
        <v>0</v>
      </c>
      <c r="I28" s="63"/>
      <c r="J28" s="64"/>
      <c r="K28" s="64"/>
      <c r="L28" s="64"/>
      <c r="M28" s="64"/>
      <c r="N28" s="64"/>
      <c r="O28" s="64"/>
      <c r="P28" s="64"/>
      <c r="Q28" s="64"/>
      <c r="R28" s="64"/>
    </row>
    <row r="29" s="13" customFormat="1" ht="15.9" customHeight="1" spans="1:9">
      <c r="A29" s="34" t="str">
        <f>CONCATENATE("被评估单位填表人：",基本情况!$D$9)</f>
        <v>被评估单位填表人：</v>
      </c>
      <c r="B29" s="35"/>
      <c r="C29" s="35"/>
      <c r="D29" s="35"/>
      <c r="F29" s="36" t="str">
        <f>CONCATENATE("资产评估专业人员：",基本情况!$B$17)</f>
        <v>资产评估专业人员：</v>
      </c>
      <c r="G29" s="48"/>
      <c r="H29" s="48"/>
      <c r="I29" s="48"/>
    </row>
    <row r="30" s="13" customFormat="1" ht="15.9" customHeight="1" spans="1:1">
      <c r="A30" s="37" t="str">
        <f>基本情况!$A$7&amp;基本情况!$B$7</f>
        <v>填表日期：2024年9月13日</v>
      </c>
    </row>
  </sheetData>
  <mergeCells count="4">
    <mergeCell ref="A1:I1"/>
    <mergeCell ref="A2:I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30"/>
  <sheetViews>
    <sheetView zoomScale="90" zoomScaleNormal="90" topLeftCell="A10" workbookViewId="0">
      <selection activeCell="A1" sqref="A1:P1"/>
    </sheetView>
  </sheetViews>
  <sheetFormatPr defaultColWidth="9" defaultRowHeight="15.75" customHeight="1"/>
  <cols>
    <col min="1" max="1" width="7.66666666666667" style="14" customWidth="1"/>
    <col min="2" max="2" width="30.6666666666667" style="14" customWidth="1"/>
    <col min="3" max="6" width="20.6666666666667" style="14" customWidth="1"/>
    <col min="7" max="16384" width="9" style="14"/>
  </cols>
  <sheetData>
    <row r="1" s="11" customFormat="1" ht="30" customHeight="1" spans="1:6">
      <c r="A1" s="15" t="s">
        <v>1285</v>
      </c>
      <c r="B1" s="15"/>
      <c r="C1" s="15"/>
      <c r="D1" s="15"/>
      <c r="E1" s="15"/>
      <c r="F1" s="15"/>
    </row>
    <row r="2" ht="14.5" customHeight="1" spans="1:6">
      <c r="A2" s="16" t="str">
        <f>基本情况!A4&amp;基本情况!B4</f>
        <v>评估基准日：2024年9月13日</v>
      </c>
      <c r="B2" s="16"/>
      <c r="C2" s="16"/>
      <c r="D2" s="16"/>
      <c r="E2" s="16"/>
      <c r="F2" s="16"/>
    </row>
    <row r="3" customHeight="1" spans="1:6">
      <c r="A3" s="16"/>
      <c r="B3" s="16"/>
      <c r="C3" s="16"/>
      <c r="D3" s="16"/>
      <c r="E3" s="16"/>
      <c r="F3" s="17" t="s">
        <v>1286</v>
      </c>
    </row>
    <row r="4" customHeight="1" spans="1:6">
      <c r="A4" s="18" t="str">
        <f>基本情况!A6&amp;基本情况!B6</f>
        <v>被评估单位：海南省农垦五指山茶业集团股份有限公司定安农产品加工厂</v>
      </c>
      <c r="B4" s="18"/>
      <c r="C4" s="18"/>
      <c r="F4" s="19" t="s">
        <v>3</v>
      </c>
    </row>
    <row r="5" s="12" customFormat="1" ht="25" customHeight="1" spans="1:21">
      <c r="A5" s="20" t="s">
        <v>439</v>
      </c>
      <c r="B5" s="20" t="s">
        <v>440</v>
      </c>
      <c r="C5" s="20" t="s">
        <v>441</v>
      </c>
      <c r="D5" s="20" t="s">
        <v>442</v>
      </c>
      <c r="E5" s="20" t="s">
        <v>1186</v>
      </c>
      <c r="F5" s="20" t="s">
        <v>444</v>
      </c>
      <c r="G5" s="21"/>
      <c r="H5" s="21"/>
      <c r="I5" s="21"/>
      <c r="J5" s="21"/>
      <c r="K5" s="21"/>
      <c r="L5" s="21"/>
      <c r="M5" s="21"/>
      <c r="N5" s="21"/>
      <c r="O5" s="21"/>
      <c r="P5" s="21"/>
      <c r="Q5" s="21"/>
      <c r="R5" s="21"/>
      <c r="S5" s="21"/>
      <c r="T5" s="21"/>
      <c r="U5" s="21"/>
    </row>
    <row r="6" ht="15.9" customHeight="1" spans="1:6">
      <c r="A6" s="20" t="s">
        <v>1287</v>
      </c>
      <c r="B6" s="29" t="s">
        <v>1288</v>
      </c>
      <c r="C6" s="27">
        <f>'6-3-1长期应付款'!G29</f>
        <v>0</v>
      </c>
      <c r="D6" s="27">
        <f>'6-3-1长期应付款'!H29</f>
        <v>0</v>
      </c>
      <c r="E6" s="27">
        <f>D6-C6</f>
        <v>0</v>
      </c>
      <c r="F6" s="61" t="str">
        <f>IF(OR(C6=0,C6=""),"",ROUND((E6)/C6*100,2))</f>
        <v/>
      </c>
    </row>
    <row r="7" ht="15.9" customHeight="1" spans="1:6">
      <c r="A7" s="20" t="s">
        <v>1289</v>
      </c>
      <c r="B7" s="29" t="s">
        <v>1290</v>
      </c>
      <c r="C7" s="27">
        <f>'6-3-2专项应付款'!E28</f>
        <v>0</v>
      </c>
      <c r="D7" s="27">
        <f>'6-3-2专项应付款'!F28</f>
        <v>0</v>
      </c>
      <c r="E7" s="27">
        <f t="shared" ref="E7" si="0">D7-C7</f>
        <v>0</v>
      </c>
      <c r="F7" s="61" t="str">
        <f t="shared" ref="F7" si="1">IF(OR(C7=0,C7=""),"",ROUND((E7)/C7*100,2))</f>
        <v/>
      </c>
    </row>
    <row r="8" ht="15.9" customHeight="1" spans="1:6">
      <c r="A8" s="20"/>
      <c r="B8" s="29"/>
      <c r="C8" s="27"/>
      <c r="D8" s="27"/>
      <c r="E8" s="27"/>
      <c r="F8" s="61"/>
    </row>
    <row r="9" ht="15.9" customHeight="1" spans="1:6">
      <c r="A9" s="20"/>
      <c r="B9" s="29"/>
      <c r="C9" s="27"/>
      <c r="D9" s="27"/>
      <c r="E9" s="27"/>
      <c r="F9" s="61"/>
    </row>
    <row r="10" ht="15.9" customHeight="1" spans="1:6">
      <c r="A10" s="20"/>
      <c r="B10" s="29"/>
      <c r="C10" s="27"/>
      <c r="D10" s="27"/>
      <c r="E10" s="27"/>
      <c r="F10" s="61"/>
    </row>
    <row r="11" ht="15.9" customHeight="1" spans="1:6">
      <c r="A11" s="20"/>
      <c r="B11" s="29"/>
      <c r="C11" s="27"/>
      <c r="D11" s="27"/>
      <c r="E11" s="27"/>
      <c r="F11" s="61"/>
    </row>
    <row r="12" ht="15.9" customHeight="1" spans="1:6">
      <c r="A12" s="20"/>
      <c r="B12" s="29"/>
      <c r="C12" s="27"/>
      <c r="D12" s="27"/>
      <c r="E12" s="27"/>
      <c r="F12" s="61"/>
    </row>
    <row r="13" ht="15.9" customHeight="1" spans="1:6">
      <c r="A13" s="28"/>
      <c r="B13" s="29"/>
      <c r="C13" s="27"/>
      <c r="D13" s="27"/>
      <c r="E13" s="27"/>
      <c r="F13" s="27"/>
    </row>
    <row r="14" ht="15.9" customHeight="1" spans="1:6">
      <c r="A14" s="28"/>
      <c r="B14" s="29"/>
      <c r="C14" s="27"/>
      <c r="D14" s="27"/>
      <c r="E14" s="27"/>
      <c r="F14" s="27"/>
    </row>
    <row r="15" ht="15.9" customHeight="1" spans="1:6">
      <c r="A15" s="28"/>
      <c r="B15" s="29"/>
      <c r="C15" s="27"/>
      <c r="D15" s="27"/>
      <c r="E15" s="27"/>
      <c r="F15" s="27"/>
    </row>
    <row r="16" ht="15.9" customHeight="1" spans="1:6">
      <c r="A16" s="28"/>
      <c r="B16" s="29"/>
      <c r="C16" s="27"/>
      <c r="D16" s="27"/>
      <c r="E16" s="27"/>
      <c r="F16" s="27"/>
    </row>
    <row r="17" ht="15.9" customHeight="1" spans="1:6">
      <c r="A17" s="28"/>
      <c r="B17" s="29"/>
      <c r="C17" s="27"/>
      <c r="D17" s="27"/>
      <c r="E17" s="27"/>
      <c r="F17" s="27"/>
    </row>
    <row r="18" ht="15.9" customHeight="1" spans="1:6">
      <c r="A18" s="28"/>
      <c r="B18" s="29"/>
      <c r="C18" s="27"/>
      <c r="D18" s="27"/>
      <c r="E18" s="27"/>
      <c r="F18" s="27"/>
    </row>
    <row r="19" ht="15.9" customHeight="1" spans="1:6">
      <c r="A19" s="28"/>
      <c r="B19" s="29"/>
      <c r="C19" s="27"/>
      <c r="D19" s="27"/>
      <c r="E19" s="27"/>
      <c r="F19" s="27"/>
    </row>
    <row r="20" ht="15.9" customHeight="1" spans="1:6">
      <c r="A20" s="28"/>
      <c r="B20" s="29"/>
      <c r="C20" s="27"/>
      <c r="D20" s="27"/>
      <c r="E20" s="27"/>
      <c r="F20" s="27"/>
    </row>
    <row r="21" ht="15.9" customHeight="1" spans="1:6">
      <c r="A21" s="28"/>
      <c r="B21" s="29"/>
      <c r="C21" s="27"/>
      <c r="D21" s="27"/>
      <c r="E21" s="27"/>
      <c r="F21" s="27"/>
    </row>
    <row r="22" ht="15.9" customHeight="1" spans="1:6">
      <c r="A22" s="28"/>
      <c r="B22" s="29"/>
      <c r="C22" s="27"/>
      <c r="D22" s="27"/>
      <c r="E22" s="27"/>
      <c r="F22" s="27"/>
    </row>
    <row r="23" ht="15.9" customHeight="1" spans="1:6">
      <c r="A23" s="28"/>
      <c r="B23" s="29"/>
      <c r="C23" s="27"/>
      <c r="D23" s="27"/>
      <c r="E23" s="27"/>
      <c r="F23" s="27"/>
    </row>
    <row r="24" ht="15.9" customHeight="1" spans="1:6">
      <c r="A24" s="28"/>
      <c r="B24" s="29"/>
      <c r="C24" s="27"/>
      <c r="D24" s="27"/>
      <c r="E24" s="27"/>
      <c r="F24" s="27"/>
    </row>
    <row r="25" ht="15.9" customHeight="1" spans="1:6">
      <c r="A25" s="28"/>
      <c r="B25" s="29"/>
      <c r="C25" s="27"/>
      <c r="D25" s="27"/>
      <c r="E25" s="27"/>
      <c r="F25" s="27"/>
    </row>
    <row r="26" ht="15.9" customHeight="1" spans="1:6">
      <c r="A26" s="20"/>
      <c r="B26" s="30"/>
      <c r="C26" s="27"/>
      <c r="D26" s="27"/>
      <c r="E26" s="27"/>
      <c r="F26" s="27"/>
    </row>
    <row r="27" ht="15.9" customHeight="1" spans="1:6">
      <c r="A27" s="20"/>
      <c r="B27" s="30"/>
      <c r="C27" s="27"/>
      <c r="D27" s="27"/>
      <c r="E27" s="27"/>
      <c r="F27" s="27"/>
    </row>
    <row r="28" ht="15.9" customHeight="1" spans="1:6">
      <c r="A28" s="31" t="s">
        <v>1291</v>
      </c>
      <c r="B28" s="32"/>
      <c r="C28" s="27">
        <f>SUM(C6:C7)</f>
        <v>0</v>
      </c>
      <c r="D28" s="27">
        <f>SUM(D6:D7)</f>
        <v>0</v>
      </c>
      <c r="E28" s="27">
        <f>SUM(E6:E7)</f>
        <v>0</v>
      </c>
      <c r="F28" s="61" t="str">
        <f>IF(OR(C28=0,C28=""),"",ROUND((E28)/C28*100,2))</f>
        <v/>
      </c>
    </row>
    <row r="29" s="13" customFormat="1" ht="15.9" customHeight="1" spans="1:5">
      <c r="A29" s="34" t="str">
        <f>CONCATENATE("被评估单位填表人：",基本情况!$D$9)</f>
        <v>被评估单位填表人：</v>
      </c>
      <c r="B29" s="35"/>
      <c r="C29" s="35"/>
      <c r="D29" s="35"/>
      <c r="E29" s="52" t="str">
        <f>CONCATENATE("资产评估专业人员：",基本情况!$B$17)</f>
        <v>资产评估专业人员：</v>
      </c>
    </row>
    <row r="30" s="13" customFormat="1" ht="15.9" customHeight="1" spans="1:1">
      <c r="A30" s="37" t="str">
        <f>基本情况!$A$7&amp;基本情况!$B$7</f>
        <v>填表日期：2024年9月13日</v>
      </c>
    </row>
  </sheetData>
  <mergeCells count="4">
    <mergeCell ref="A1:F1"/>
    <mergeCell ref="A2:F2"/>
    <mergeCell ref="A4:C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zoomScale="90" zoomScaleNormal="90" topLeftCell="A16" workbookViewId="0">
      <selection activeCell="A1" sqref="A1:P1"/>
    </sheetView>
  </sheetViews>
  <sheetFormatPr defaultColWidth="9" defaultRowHeight="15.75" customHeight="1"/>
  <cols>
    <col min="1" max="1" width="5.66666666666667" style="14" customWidth="1"/>
    <col min="2" max="2" width="28.5833333333333" style="14" customWidth="1"/>
    <col min="3" max="3" width="9.16666666666667" style="14" customWidth="1"/>
    <col min="4" max="4" width="15.5833333333333" style="14" customWidth="1"/>
    <col min="5" max="8" width="12.5833333333333" style="14" customWidth="1"/>
    <col min="9" max="9" width="10.1666666666667" style="14" customWidth="1"/>
    <col min="10" max="16384" width="9" style="14"/>
  </cols>
  <sheetData>
    <row r="1" s="11" customFormat="1" ht="30" customHeight="1" spans="1:9">
      <c r="A1" s="15" t="s">
        <v>1292</v>
      </c>
      <c r="B1" s="15"/>
      <c r="C1" s="15"/>
      <c r="D1" s="15"/>
      <c r="E1" s="15"/>
      <c r="F1" s="15"/>
      <c r="G1" s="15"/>
      <c r="H1" s="15"/>
      <c r="I1" s="15"/>
    </row>
    <row r="2" ht="14.5" customHeight="1" spans="1:9">
      <c r="A2" s="16" t="str">
        <f>基本情况!A4&amp;基本情况!B4</f>
        <v>评估基准日：2024年9月13日</v>
      </c>
      <c r="B2" s="16"/>
      <c r="C2" s="16"/>
      <c r="D2" s="16"/>
      <c r="E2" s="16"/>
      <c r="F2" s="16"/>
      <c r="G2" s="16"/>
      <c r="H2" s="40"/>
      <c r="I2" s="40"/>
    </row>
    <row r="3" customHeight="1" spans="1:9">
      <c r="A3" s="16"/>
      <c r="B3" s="16"/>
      <c r="C3" s="16"/>
      <c r="D3" s="16"/>
      <c r="E3" s="16"/>
      <c r="F3" s="16"/>
      <c r="G3" s="16"/>
      <c r="H3" s="40"/>
      <c r="I3" s="41" t="s">
        <v>1293</v>
      </c>
    </row>
    <row r="4" customHeight="1" spans="1:9">
      <c r="A4" s="18" t="str">
        <f>基本情况!A6&amp;基本情况!B6</f>
        <v>被评估单位：海南省农垦五指山茶业集团股份有限公司定安农产品加工厂</v>
      </c>
      <c r="B4" s="18"/>
      <c r="C4" s="18"/>
      <c r="D4" s="18"/>
      <c r="I4" s="42" t="s">
        <v>377</v>
      </c>
    </row>
    <row r="5" s="21" customFormat="1" ht="15" customHeight="1" spans="1:9">
      <c r="A5" s="28" t="s">
        <v>378</v>
      </c>
      <c r="B5" s="28" t="s">
        <v>529</v>
      </c>
      <c r="C5" s="28" t="s">
        <v>539</v>
      </c>
      <c r="D5" s="28" t="s">
        <v>538</v>
      </c>
      <c r="E5" s="28" t="s">
        <v>380</v>
      </c>
      <c r="F5" s="28"/>
      <c r="G5" s="28"/>
      <c r="H5" s="28" t="s">
        <v>381</v>
      </c>
      <c r="I5" s="28" t="s">
        <v>464</v>
      </c>
    </row>
    <row r="6" s="21" customFormat="1" ht="15" customHeight="1" spans="1:9">
      <c r="A6" s="28"/>
      <c r="B6" s="28"/>
      <c r="C6" s="28"/>
      <c r="D6" s="28"/>
      <c r="E6" s="28" t="s">
        <v>1294</v>
      </c>
      <c r="F6" s="56" t="s">
        <v>1295</v>
      </c>
      <c r="G6" s="28" t="s">
        <v>661</v>
      </c>
      <c r="H6" s="28"/>
      <c r="I6" s="28"/>
    </row>
    <row r="7" ht="15.9" customHeight="1" spans="1:9">
      <c r="A7" s="44">
        <v>1</v>
      </c>
      <c r="B7" s="57"/>
      <c r="C7" s="46"/>
      <c r="D7" s="58"/>
      <c r="E7" s="47"/>
      <c r="F7" s="27"/>
      <c r="G7" s="27">
        <f>SUM(E7:F7)</f>
        <v>0</v>
      </c>
      <c r="H7" s="27"/>
      <c r="I7" s="29"/>
    </row>
    <row r="8" ht="15.9" customHeight="1" spans="1:9">
      <c r="A8" s="44"/>
      <c r="B8" s="57"/>
      <c r="C8" s="46"/>
      <c r="D8" s="58"/>
      <c r="E8" s="47"/>
      <c r="F8" s="27"/>
      <c r="G8" s="27"/>
      <c r="H8" s="27"/>
      <c r="I8" s="29"/>
    </row>
    <row r="9" ht="15.9" customHeight="1" spans="1:9">
      <c r="A9" s="44"/>
      <c r="B9" s="57"/>
      <c r="C9" s="46"/>
      <c r="D9" s="58"/>
      <c r="E9" s="47"/>
      <c r="F9" s="27"/>
      <c r="G9" s="27"/>
      <c r="H9" s="27"/>
      <c r="I9" s="29"/>
    </row>
    <row r="10" ht="15.9" customHeight="1" spans="1:9">
      <c r="A10" s="44"/>
      <c r="B10" s="57"/>
      <c r="C10" s="46"/>
      <c r="D10" s="58"/>
      <c r="E10" s="47"/>
      <c r="F10" s="27"/>
      <c r="G10" s="27"/>
      <c r="H10" s="27"/>
      <c r="I10" s="29"/>
    </row>
    <row r="11" ht="15.9" customHeight="1" spans="1:9">
      <c r="A11" s="44"/>
      <c r="B11" s="57"/>
      <c r="C11" s="46"/>
      <c r="D11" s="58"/>
      <c r="E11" s="47"/>
      <c r="F11" s="27"/>
      <c r="G11" s="27"/>
      <c r="H11" s="27"/>
      <c r="I11" s="29"/>
    </row>
    <row r="12" ht="15.9" customHeight="1" spans="1:9">
      <c r="A12" s="44"/>
      <c r="B12" s="57"/>
      <c r="C12" s="46"/>
      <c r="D12" s="58"/>
      <c r="E12" s="47"/>
      <c r="F12" s="27"/>
      <c r="G12" s="27"/>
      <c r="H12" s="27"/>
      <c r="I12" s="29"/>
    </row>
    <row r="13" ht="15.9" customHeight="1" spans="1:9">
      <c r="A13" s="44"/>
      <c r="B13" s="57"/>
      <c r="C13" s="46"/>
      <c r="D13" s="58"/>
      <c r="E13" s="47"/>
      <c r="F13" s="27"/>
      <c r="G13" s="27"/>
      <c r="H13" s="27"/>
      <c r="I13" s="29"/>
    </row>
    <row r="14" ht="15.9" customHeight="1" spans="1:9">
      <c r="A14" s="44"/>
      <c r="B14" s="57"/>
      <c r="C14" s="46"/>
      <c r="D14" s="58"/>
      <c r="E14" s="47"/>
      <c r="F14" s="27"/>
      <c r="G14" s="27"/>
      <c r="H14" s="27"/>
      <c r="I14" s="29"/>
    </row>
    <row r="15" ht="15.9" customHeight="1" spans="1:9">
      <c r="A15" s="44"/>
      <c r="B15" s="57"/>
      <c r="C15" s="46"/>
      <c r="D15" s="58"/>
      <c r="E15" s="47"/>
      <c r="F15" s="27"/>
      <c r="G15" s="27"/>
      <c r="H15" s="27"/>
      <c r="I15" s="29"/>
    </row>
    <row r="16" ht="15.9" customHeight="1" spans="1:9">
      <c r="A16" s="44"/>
      <c r="B16" s="57"/>
      <c r="C16" s="46"/>
      <c r="D16" s="58"/>
      <c r="E16" s="47"/>
      <c r="F16" s="27"/>
      <c r="G16" s="27"/>
      <c r="H16" s="27"/>
      <c r="I16" s="29"/>
    </row>
    <row r="17" ht="15.9" customHeight="1" spans="1:9">
      <c r="A17" s="44"/>
      <c r="B17" s="57"/>
      <c r="C17" s="46"/>
      <c r="D17" s="58"/>
      <c r="E17" s="47"/>
      <c r="F17" s="27"/>
      <c r="G17" s="27"/>
      <c r="H17" s="27"/>
      <c r="I17" s="29"/>
    </row>
    <row r="18" ht="15.9" customHeight="1" spans="1:9">
      <c r="A18" s="44"/>
      <c r="B18" s="57"/>
      <c r="C18" s="46"/>
      <c r="D18" s="58"/>
      <c r="E18" s="47"/>
      <c r="F18" s="27"/>
      <c r="G18" s="27"/>
      <c r="H18" s="27"/>
      <c r="I18" s="29"/>
    </row>
    <row r="19" ht="15.9" customHeight="1" spans="1:9">
      <c r="A19" s="44"/>
      <c r="B19" s="57"/>
      <c r="C19" s="46"/>
      <c r="D19" s="58"/>
      <c r="E19" s="47"/>
      <c r="F19" s="27"/>
      <c r="G19" s="27"/>
      <c r="H19" s="27"/>
      <c r="I19" s="29"/>
    </row>
    <row r="20" ht="15.9" customHeight="1" spans="1:9">
      <c r="A20" s="44"/>
      <c r="B20" s="57"/>
      <c r="C20" s="46"/>
      <c r="D20" s="58"/>
      <c r="E20" s="47"/>
      <c r="F20" s="27"/>
      <c r="G20" s="27"/>
      <c r="H20" s="27"/>
      <c r="I20" s="29"/>
    </row>
    <row r="21" ht="15.9" customHeight="1" spans="1:9">
      <c r="A21" s="44"/>
      <c r="B21" s="57"/>
      <c r="C21" s="46"/>
      <c r="D21" s="58"/>
      <c r="E21" s="47"/>
      <c r="F21" s="27"/>
      <c r="G21" s="27"/>
      <c r="H21" s="27"/>
      <c r="I21" s="29"/>
    </row>
    <row r="22" ht="15.9" customHeight="1" spans="1:9">
      <c r="A22" s="44"/>
      <c r="B22" s="57"/>
      <c r="C22" s="46"/>
      <c r="D22" s="58"/>
      <c r="E22" s="47"/>
      <c r="F22" s="27"/>
      <c r="G22" s="27"/>
      <c r="H22" s="27"/>
      <c r="I22" s="29"/>
    </row>
    <row r="23" ht="15.9" customHeight="1" spans="1:9">
      <c r="A23" s="44"/>
      <c r="B23" s="57"/>
      <c r="C23" s="46"/>
      <c r="D23" s="58"/>
      <c r="E23" s="47"/>
      <c r="F23" s="27"/>
      <c r="G23" s="27"/>
      <c r="H23" s="27"/>
      <c r="I23" s="29"/>
    </row>
    <row r="24" ht="15.9" customHeight="1" spans="1:9">
      <c r="A24" s="44"/>
      <c r="B24" s="57"/>
      <c r="C24" s="46"/>
      <c r="D24" s="58"/>
      <c r="E24" s="47"/>
      <c r="F24" s="27"/>
      <c r="G24" s="27"/>
      <c r="H24" s="27"/>
      <c r="I24" s="29"/>
    </row>
    <row r="25" ht="15.9" customHeight="1" spans="1:9">
      <c r="A25" s="44"/>
      <c r="B25" s="57"/>
      <c r="C25" s="46"/>
      <c r="D25" s="58"/>
      <c r="E25" s="47"/>
      <c r="F25" s="27"/>
      <c r="G25" s="27"/>
      <c r="H25" s="27"/>
      <c r="I25" s="29"/>
    </row>
    <row r="26" ht="15.9" customHeight="1" spans="1:9">
      <c r="A26" s="44"/>
      <c r="B26" s="57"/>
      <c r="C26" s="46"/>
      <c r="D26" s="58"/>
      <c r="E26" s="47"/>
      <c r="F26" s="27"/>
      <c r="G26" s="27"/>
      <c r="H26" s="27"/>
      <c r="I26" s="29"/>
    </row>
    <row r="27" ht="15.9" customHeight="1" spans="1:9">
      <c r="A27" s="44"/>
      <c r="B27" s="57"/>
      <c r="C27" s="46"/>
      <c r="D27" s="58"/>
      <c r="E27" s="47"/>
      <c r="F27" s="27"/>
      <c r="G27" s="27"/>
      <c r="H27" s="27"/>
      <c r="I27" s="29"/>
    </row>
    <row r="28" ht="15.9" customHeight="1" spans="1:9">
      <c r="A28" s="44"/>
      <c r="B28" s="57"/>
      <c r="C28" s="46"/>
      <c r="D28" s="58"/>
      <c r="E28" s="47"/>
      <c r="F28" s="27"/>
      <c r="G28" s="27"/>
      <c r="H28" s="27"/>
      <c r="I28" s="29"/>
    </row>
    <row r="29" ht="15.9" customHeight="1" spans="1:9">
      <c r="A29" s="31" t="s">
        <v>471</v>
      </c>
      <c r="B29" s="32"/>
      <c r="C29" s="46"/>
      <c r="D29" s="59"/>
      <c r="E29" s="27">
        <f>SUM(E7:E28)</f>
        <v>0</v>
      </c>
      <c r="F29" s="27">
        <f>SUM(F7:F28)</f>
        <v>0</v>
      </c>
      <c r="G29" s="27">
        <f>SUM(G7:G28)</f>
        <v>0</v>
      </c>
      <c r="H29" s="27">
        <f>SUM(H7:H28)</f>
        <v>0</v>
      </c>
      <c r="I29" s="29"/>
    </row>
    <row r="30" s="13" customFormat="1" ht="15.9" customHeight="1" spans="1:9">
      <c r="A30" s="34" t="str">
        <f>CONCATENATE("被评估单位填表人：",基本情况!$D$9)</f>
        <v>被评估单位填表人：</v>
      </c>
      <c r="B30" s="35"/>
      <c r="C30" s="35"/>
      <c r="D30" s="35"/>
      <c r="F30" s="36" t="str">
        <f>CONCATENATE("资产评估专业人员：",基本情况!$B$17)</f>
        <v>资产评估专业人员：</v>
      </c>
      <c r="G30" s="60"/>
      <c r="H30" s="48"/>
      <c r="I30" s="48"/>
    </row>
    <row r="31" s="13" customFormat="1" ht="15.9" customHeight="1" spans="1:1">
      <c r="A31" s="37" t="str">
        <f>基本情况!$A$7&amp;基本情况!$B$7</f>
        <v>填表日期：2024年9月13日</v>
      </c>
    </row>
  </sheetData>
  <mergeCells count="11">
    <mergeCell ref="A1:I1"/>
    <mergeCell ref="A2:I2"/>
    <mergeCell ref="A4:D4"/>
    <mergeCell ref="E5:G5"/>
    <mergeCell ref="A29:B29"/>
    <mergeCell ref="A5:A6"/>
    <mergeCell ref="B5:B6"/>
    <mergeCell ref="C5:C6"/>
    <mergeCell ref="D5:D6"/>
    <mergeCell ref="H5:H6"/>
    <mergeCell ref="I5:I6"/>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legacyDrawing r:id="rId2"/>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zoomScale="90" zoomScaleNormal="90"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20.5833333333333" style="14" customWidth="1"/>
    <col min="4" max="4" width="9.16666666666667" style="14" customWidth="1"/>
    <col min="5" max="6" width="15.5833333333333" style="14" customWidth="1"/>
    <col min="7" max="7" width="18.5833333333333" style="14" customWidth="1"/>
    <col min="8" max="16384" width="9" style="14"/>
  </cols>
  <sheetData>
    <row r="1" s="11" customFormat="1" ht="30" customHeight="1" spans="1:7">
      <c r="A1" s="15" t="s">
        <v>1296</v>
      </c>
      <c r="B1" s="15"/>
      <c r="C1" s="15"/>
      <c r="D1" s="15"/>
      <c r="E1" s="15"/>
      <c r="F1" s="15"/>
      <c r="G1" s="15"/>
    </row>
    <row r="2" ht="14.5" customHeight="1" spans="1:7">
      <c r="A2" s="16" t="str">
        <f>基本情况!A4&amp;基本情况!B4</f>
        <v>评估基准日：2024年9月13日</v>
      </c>
      <c r="B2" s="16"/>
      <c r="C2" s="16"/>
      <c r="D2" s="16"/>
      <c r="E2" s="16"/>
      <c r="F2" s="16"/>
      <c r="G2" s="40"/>
    </row>
    <row r="3" customHeight="1" spans="4:7">
      <c r="D3" s="16"/>
      <c r="E3" s="16"/>
      <c r="F3" s="16"/>
      <c r="G3" s="41" t="s">
        <v>1297</v>
      </c>
    </row>
    <row r="4" customHeight="1" spans="1:7">
      <c r="A4" s="54" t="str">
        <f>基本情况!A6&amp;基本情况!B6</f>
        <v>被评估单位：海南省农垦五指山茶业集团股份有限公司定安农产品加工厂</v>
      </c>
      <c r="B4" s="54"/>
      <c r="C4" s="54"/>
      <c r="G4" s="42" t="s">
        <v>377</v>
      </c>
    </row>
    <row r="5" s="21" customFormat="1" ht="25" customHeight="1" spans="1:7">
      <c r="A5" s="28" t="s">
        <v>378</v>
      </c>
      <c r="B5" s="28" t="s">
        <v>1298</v>
      </c>
      <c r="C5" s="28" t="s">
        <v>1299</v>
      </c>
      <c r="D5" s="28" t="s">
        <v>539</v>
      </c>
      <c r="E5" s="43" t="s">
        <v>380</v>
      </c>
      <c r="F5" s="28" t="s">
        <v>381</v>
      </c>
      <c r="G5" s="28" t="s">
        <v>1284</v>
      </c>
    </row>
    <row r="6" ht="15.9" customHeight="1" spans="1:7">
      <c r="A6" s="44">
        <v>1</v>
      </c>
      <c r="B6" s="30"/>
      <c r="C6" s="45"/>
      <c r="D6" s="46"/>
      <c r="E6" s="27"/>
      <c r="F6" s="27"/>
      <c r="G6" s="29"/>
    </row>
    <row r="7" ht="15.9" customHeight="1" spans="1:7">
      <c r="A7" s="44"/>
      <c r="B7" s="45"/>
      <c r="C7" s="45"/>
      <c r="D7" s="46"/>
      <c r="E7" s="47"/>
      <c r="F7" s="27"/>
      <c r="G7" s="29"/>
    </row>
    <row r="8" ht="15.9" customHeight="1" spans="1:7">
      <c r="A8" s="44"/>
      <c r="B8" s="45"/>
      <c r="C8" s="45"/>
      <c r="D8" s="46"/>
      <c r="E8" s="47"/>
      <c r="F8" s="27"/>
      <c r="G8" s="29"/>
    </row>
    <row r="9" ht="15.9" customHeight="1" spans="1:7">
      <c r="A9" s="44"/>
      <c r="B9" s="45"/>
      <c r="C9" s="45"/>
      <c r="D9" s="46"/>
      <c r="E9" s="47"/>
      <c r="F9" s="27"/>
      <c r="G9" s="29"/>
    </row>
    <row r="10" ht="15.9" customHeight="1" spans="1:7">
      <c r="A10" s="44"/>
      <c r="B10" s="45"/>
      <c r="C10" s="45"/>
      <c r="D10" s="46"/>
      <c r="E10" s="47"/>
      <c r="F10" s="27"/>
      <c r="G10" s="29"/>
    </row>
    <row r="11" ht="15.9" customHeight="1" spans="1:7">
      <c r="A11" s="44"/>
      <c r="B11" s="45"/>
      <c r="C11" s="45"/>
      <c r="D11" s="46"/>
      <c r="E11" s="47"/>
      <c r="F11" s="27"/>
      <c r="G11" s="29"/>
    </row>
    <row r="12" ht="15.9" customHeight="1" spans="1:7">
      <c r="A12" s="44"/>
      <c r="B12" s="45"/>
      <c r="C12" s="45"/>
      <c r="D12" s="46"/>
      <c r="E12" s="47"/>
      <c r="F12" s="27"/>
      <c r="G12" s="29"/>
    </row>
    <row r="13" ht="15.9" customHeight="1" spans="1:7">
      <c r="A13" s="44"/>
      <c r="B13" s="45"/>
      <c r="C13" s="45"/>
      <c r="D13" s="46"/>
      <c r="E13" s="47"/>
      <c r="F13" s="27"/>
      <c r="G13" s="29"/>
    </row>
    <row r="14" ht="15.9" customHeight="1" spans="1:7">
      <c r="A14" s="44"/>
      <c r="B14" s="45"/>
      <c r="C14" s="45"/>
      <c r="D14" s="46"/>
      <c r="E14" s="47"/>
      <c r="F14" s="27"/>
      <c r="G14" s="29"/>
    </row>
    <row r="15" ht="15.9" customHeight="1" spans="1:7">
      <c r="A15" s="44"/>
      <c r="B15" s="45"/>
      <c r="C15" s="45"/>
      <c r="D15" s="46"/>
      <c r="E15" s="47"/>
      <c r="F15" s="27"/>
      <c r="G15" s="29"/>
    </row>
    <row r="16" ht="15.9" customHeight="1" spans="1:7">
      <c r="A16" s="44"/>
      <c r="B16" s="45"/>
      <c r="C16" s="45"/>
      <c r="D16" s="46"/>
      <c r="E16" s="47"/>
      <c r="F16" s="27"/>
      <c r="G16" s="29"/>
    </row>
    <row r="17" ht="15.9" customHeight="1" spans="1:7">
      <c r="A17" s="44"/>
      <c r="B17" s="45"/>
      <c r="C17" s="45"/>
      <c r="D17" s="46"/>
      <c r="E17" s="47"/>
      <c r="F17" s="27"/>
      <c r="G17" s="29"/>
    </row>
    <row r="18" ht="15.9" customHeight="1" spans="1:7">
      <c r="A18" s="44"/>
      <c r="B18" s="45"/>
      <c r="C18" s="45"/>
      <c r="D18" s="46"/>
      <c r="E18" s="47"/>
      <c r="F18" s="27"/>
      <c r="G18" s="29"/>
    </row>
    <row r="19" ht="15.9" customHeight="1" spans="1:7">
      <c r="A19" s="44"/>
      <c r="B19" s="45"/>
      <c r="C19" s="45"/>
      <c r="D19" s="46"/>
      <c r="E19" s="47"/>
      <c r="F19" s="27"/>
      <c r="G19" s="29"/>
    </row>
    <row r="20" ht="15.9" customHeight="1" spans="1:7">
      <c r="A20" s="44"/>
      <c r="B20" s="45"/>
      <c r="C20" s="45"/>
      <c r="D20" s="46"/>
      <c r="E20" s="47"/>
      <c r="F20" s="27"/>
      <c r="G20" s="29"/>
    </row>
    <row r="21" ht="15.9" customHeight="1" spans="1:7">
      <c r="A21" s="44"/>
      <c r="B21" s="45"/>
      <c r="C21" s="45"/>
      <c r="D21" s="46"/>
      <c r="E21" s="47"/>
      <c r="F21" s="27"/>
      <c r="G21" s="29"/>
    </row>
    <row r="22" ht="15.9" customHeight="1" spans="1:7">
      <c r="A22" s="44"/>
      <c r="B22" s="45"/>
      <c r="C22" s="45"/>
      <c r="D22" s="46"/>
      <c r="E22" s="47"/>
      <c r="F22" s="27"/>
      <c r="G22" s="29"/>
    </row>
    <row r="23" ht="15.9" customHeight="1" spans="1:7">
      <c r="A23" s="44"/>
      <c r="B23" s="45"/>
      <c r="C23" s="45"/>
      <c r="D23" s="46"/>
      <c r="E23" s="47"/>
      <c r="F23" s="27"/>
      <c r="G23" s="29"/>
    </row>
    <row r="24" ht="15.9" customHeight="1" spans="1:7">
      <c r="A24" s="44"/>
      <c r="B24" s="45"/>
      <c r="C24" s="45"/>
      <c r="D24" s="46"/>
      <c r="E24" s="47"/>
      <c r="F24" s="27"/>
      <c r="G24" s="29"/>
    </row>
    <row r="25" ht="15.9" customHeight="1" spans="1:7">
      <c r="A25" s="44"/>
      <c r="B25" s="45"/>
      <c r="C25" s="45"/>
      <c r="D25" s="46"/>
      <c r="E25" s="47"/>
      <c r="F25" s="27"/>
      <c r="G25" s="29"/>
    </row>
    <row r="26" ht="15.9" customHeight="1" spans="1:7">
      <c r="A26" s="44"/>
      <c r="B26" s="45"/>
      <c r="C26" s="45"/>
      <c r="D26" s="46"/>
      <c r="E26" s="47"/>
      <c r="F26" s="27"/>
      <c r="G26" s="29"/>
    </row>
    <row r="27" ht="15.9" customHeight="1" spans="1:7">
      <c r="A27" s="44"/>
      <c r="B27" s="45"/>
      <c r="C27" s="45"/>
      <c r="D27" s="46"/>
      <c r="E27" s="27"/>
      <c r="F27" s="27"/>
      <c r="G27" s="29"/>
    </row>
    <row r="28" ht="15.9" customHeight="1" spans="1:7">
      <c r="A28" s="31" t="s">
        <v>471</v>
      </c>
      <c r="B28" s="32"/>
      <c r="C28" s="29"/>
      <c r="D28" s="29"/>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CONCATENATE("资产评估专业人员：",基本情况!$B$17)</f>
        <v>资产评估专业人员：</v>
      </c>
      <c r="F29" s="36"/>
      <c r="G29" s="48"/>
    </row>
    <row r="30" s="13" customFormat="1" ht="15.9" customHeight="1" spans="1:1">
      <c r="A30" s="37" t="str">
        <f>基本情况!$A$7&amp;基本情况!$B$7</f>
        <v>填表日期：2024年9月13日</v>
      </c>
    </row>
    <row r="31" customHeight="1" spans="1:7">
      <c r="A31" s="55"/>
      <c r="B31" s="55"/>
      <c r="C31" s="55"/>
      <c r="D31" s="55"/>
      <c r="E31" s="55"/>
      <c r="F31" s="55"/>
      <c r="G31" s="55"/>
    </row>
    <row r="32" customHeight="1" spans="1:7">
      <c r="A32" s="55"/>
      <c r="B32" s="55"/>
      <c r="C32" s="55"/>
      <c r="D32" s="55"/>
      <c r="E32" s="55"/>
      <c r="F32" s="55"/>
      <c r="G32" s="55"/>
    </row>
    <row r="33" customHeight="1" spans="1:7">
      <c r="A33" s="55"/>
      <c r="B33" s="55"/>
      <c r="C33" s="55"/>
      <c r="D33" s="55"/>
      <c r="E33" s="55"/>
      <c r="F33" s="55"/>
      <c r="G33" s="55"/>
    </row>
  </sheetData>
  <mergeCells count="4">
    <mergeCell ref="A1:G1"/>
    <mergeCell ref="A2:G2"/>
    <mergeCell ref="A4:C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topLeftCell="A16"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15" t="s">
        <v>1300</v>
      </c>
      <c r="B1" s="15"/>
      <c r="C1" s="15"/>
      <c r="D1" s="15"/>
      <c r="E1" s="15"/>
      <c r="F1" s="15"/>
      <c r="G1" s="15"/>
    </row>
    <row r="2" ht="14.5" customHeight="1" spans="1:7">
      <c r="A2" s="16" t="str">
        <f>基本情况!A4&amp;基本情况!B4</f>
        <v>评估基准日：2024年9月13日</v>
      </c>
      <c r="B2" s="16"/>
      <c r="C2" s="16"/>
      <c r="D2" s="16"/>
      <c r="E2" s="16"/>
      <c r="F2" s="16"/>
      <c r="G2" s="40"/>
    </row>
    <row r="3" customHeight="1" spans="1:7">
      <c r="A3" s="16"/>
      <c r="B3" s="16"/>
      <c r="C3" s="16"/>
      <c r="D3" s="16"/>
      <c r="E3" s="16"/>
      <c r="F3" s="16"/>
      <c r="G3" s="41" t="s">
        <v>1301</v>
      </c>
    </row>
    <row r="4"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1302</v>
      </c>
      <c r="E5" s="43" t="s">
        <v>380</v>
      </c>
      <c r="F5" s="28" t="s">
        <v>381</v>
      </c>
      <c r="G5" s="28" t="s">
        <v>464</v>
      </c>
    </row>
    <row r="6" ht="15.9" customHeight="1" spans="1:7">
      <c r="A6" s="44">
        <v>1</v>
      </c>
      <c r="B6" s="45"/>
      <c r="C6" s="46"/>
      <c r="D6" s="28"/>
      <c r="E6" s="47"/>
      <c r="F6" s="27"/>
      <c r="G6" s="29"/>
    </row>
    <row r="7" ht="15.9" customHeight="1" spans="1:7">
      <c r="A7" s="44"/>
      <c r="B7" s="45"/>
      <c r="C7" s="46"/>
      <c r="D7" s="28"/>
      <c r="E7" s="47"/>
      <c r="F7" s="27"/>
      <c r="G7" s="29"/>
    </row>
    <row r="8" ht="15.9" customHeight="1" spans="1:7">
      <c r="A8" s="44"/>
      <c r="B8" s="45"/>
      <c r="C8" s="46"/>
      <c r="D8" s="28"/>
      <c r="E8" s="47"/>
      <c r="F8" s="27"/>
      <c r="G8" s="29"/>
    </row>
    <row r="9" ht="15.9" customHeight="1" spans="1:7">
      <c r="A9" s="44"/>
      <c r="B9" s="45"/>
      <c r="C9" s="46"/>
      <c r="D9" s="28"/>
      <c r="E9" s="47"/>
      <c r="F9" s="27"/>
      <c r="G9" s="29"/>
    </row>
    <row r="10" ht="15.9" customHeight="1" spans="1:7">
      <c r="A10" s="44"/>
      <c r="B10" s="45"/>
      <c r="C10" s="46"/>
      <c r="D10" s="28"/>
      <c r="E10" s="47"/>
      <c r="F10" s="27"/>
      <c r="G10" s="29"/>
    </row>
    <row r="11" ht="15.9" customHeight="1" spans="1:7">
      <c r="A11" s="44"/>
      <c r="B11" s="45"/>
      <c r="C11" s="46"/>
      <c r="D11" s="28"/>
      <c r="E11" s="47"/>
      <c r="F11" s="27"/>
      <c r="G11" s="29"/>
    </row>
    <row r="12" ht="15.9" customHeight="1" spans="1:7">
      <c r="A12" s="44"/>
      <c r="B12" s="45"/>
      <c r="C12" s="46"/>
      <c r="D12" s="28"/>
      <c r="E12" s="47"/>
      <c r="F12" s="27"/>
      <c r="G12" s="29"/>
    </row>
    <row r="13" ht="15.9" customHeight="1" spans="1:7">
      <c r="A13" s="44"/>
      <c r="B13" s="45"/>
      <c r="C13" s="46"/>
      <c r="D13" s="28"/>
      <c r="E13" s="47"/>
      <c r="F13" s="27"/>
      <c r="G13" s="29"/>
    </row>
    <row r="14" ht="15.9" customHeight="1" spans="1:7">
      <c r="A14" s="44"/>
      <c r="B14" s="45"/>
      <c r="C14" s="46"/>
      <c r="D14" s="28"/>
      <c r="E14" s="47"/>
      <c r="F14" s="27"/>
      <c r="G14" s="29"/>
    </row>
    <row r="15" ht="15.9" customHeight="1" spans="1:7">
      <c r="A15" s="44"/>
      <c r="B15" s="45"/>
      <c r="C15" s="46"/>
      <c r="D15" s="28"/>
      <c r="E15" s="47"/>
      <c r="F15" s="27"/>
      <c r="G15" s="29"/>
    </row>
    <row r="16" ht="15.9" customHeight="1" spans="1:7">
      <c r="A16" s="44"/>
      <c r="B16" s="45"/>
      <c r="C16" s="46"/>
      <c r="D16" s="28"/>
      <c r="E16" s="47"/>
      <c r="F16" s="27"/>
      <c r="G16" s="29"/>
    </row>
    <row r="17" ht="15.9" customHeight="1" spans="1:7">
      <c r="A17" s="44"/>
      <c r="B17" s="45"/>
      <c r="C17" s="46"/>
      <c r="D17" s="28"/>
      <c r="E17" s="47"/>
      <c r="F17" s="27"/>
      <c r="G17" s="29"/>
    </row>
    <row r="18" ht="15.9" customHeight="1" spans="1:7">
      <c r="A18" s="44"/>
      <c r="B18" s="45"/>
      <c r="C18" s="46"/>
      <c r="D18" s="28"/>
      <c r="E18" s="47"/>
      <c r="F18" s="27"/>
      <c r="G18" s="29"/>
    </row>
    <row r="19" ht="15.9" customHeight="1" spans="1:7">
      <c r="A19" s="44"/>
      <c r="B19" s="45"/>
      <c r="C19" s="46"/>
      <c r="D19" s="28"/>
      <c r="E19" s="47"/>
      <c r="F19" s="27"/>
      <c r="G19" s="29"/>
    </row>
    <row r="20" ht="15.9" customHeight="1" spans="1:7">
      <c r="A20" s="44"/>
      <c r="B20" s="45"/>
      <c r="C20" s="46"/>
      <c r="D20" s="28"/>
      <c r="E20" s="47"/>
      <c r="F20" s="27"/>
      <c r="G20" s="29"/>
    </row>
    <row r="21" ht="15.9" customHeight="1" spans="1:7">
      <c r="A21" s="44"/>
      <c r="B21" s="45"/>
      <c r="C21" s="46"/>
      <c r="D21" s="28"/>
      <c r="E21" s="47"/>
      <c r="F21" s="27"/>
      <c r="G21" s="29"/>
    </row>
    <row r="22" ht="15.9" customHeight="1" spans="1:7">
      <c r="A22" s="44"/>
      <c r="B22" s="45"/>
      <c r="C22" s="46"/>
      <c r="D22" s="28"/>
      <c r="E22" s="47"/>
      <c r="F22" s="27"/>
      <c r="G22" s="29"/>
    </row>
    <row r="23" ht="15.9" customHeight="1" spans="1:7">
      <c r="A23" s="44"/>
      <c r="B23" s="45"/>
      <c r="C23" s="46"/>
      <c r="D23" s="28"/>
      <c r="E23" s="47"/>
      <c r="F23" s="27"/>
      <c r="G23" s="29"/>
    </row>
    <row r="24" ht="15.9" customHeight="1" spans="1:7">
      <c r="A24" s="44"/>
      <c r="B24" s="45"/>
      <c r="C24" s="46"/>
      <c r="D24" s="28"/>
      <c r="E24" s="47"/>
      <c r="F24" s="27"/>
      <c r="G24" s="29"/>
    </row>
    <row r="25" ht="15.9" customHeight="1" spans="1:7">
      <c r="A25" s="44"/>
      <c r="B25" s="45"/>
      <c r="C25" s="46"/>
      <c r="D25" s="28"/>
      <c r="E25" s="47"/>
      <c r="F25" s="27"/>
      <c r="G25" s="29"/>
    </row>
    <row r="26" ht="15.9" customHeight="1" spans="1:7">
      <c r="A26" s="44"/>
      <c r="B26" s="45"/>
      <c r="C26" s="46"/>
      <c r="D26" s="28"/>
      <c r="E26" s="47"/>
      <c r="F26" s="27"/>
      <c r="G26" s="29"/>
    </row>
    <row r="27" ht="15.9" customHeight="1" spans="1:7">
      <c r="A27" s="44"/>
      <c r="B27" s="45"/>
      <c r="C27" s="46"/>
      <c r="D27" s="28"/>
      <c r="E27" s="47"/>
      <c r="F27" s="27"/>
      <c r="G27" s="29"/>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CONCATENATE("资产评估专业人员：",基本情况!$B$17)</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rstPageNumber="4294963191" fitToHeight="0" orientation="landscape" useFirstPageNumber="1"/>
  <headerFooter>
    <oddHeader>&amp;R&amp;"宋体,常规"&amp;10第&amp;"Times New Roman,常规"&amp;P&amp;"宋体,常规"页&amp;"Times New Roman,常规" &amp;"宋体,常规"共&amp;"Times New Roman,常规"&amp;N&amp;"宋体,常规"页</oddHeader>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90" zoomScaleNormal="90" workbookViewId="0">
      <selection activeCell="A1" sqref="A1:P1"/>
    </sheetView>
  </sheetViews>
  <sheetFormatPr defaultColWidth="9" defaultRowHeight="15.75" customHeight="1" outlineLevelCol="6"/>
  <cols>
    <col min="1" max="1" width="5.66666666666667" style="14" customWidth="1"/>
    <col min="2" max="2" width="32.5833333333333" style="14" customWidth="1"/>
    <col min="3" max="3" width="9.16666666666667" style="14" customWidth="1"/>
    <col min="4" max="4" width="20.5833333333333" style="14" customWidth="1"/>
    <col min="5" max="6" width="15.5833333333333" style="14" customWidth="1"/>
    <col min="7" max="7" width="18.5833333333333" style="14" customWidth="1"/>
    <col min="8" max="16384" width="9" style="14"/>
  </cols>
  <sheetData>
    <row r="1" s="11" customFormat="1" ht="30" customHeight="1" spans="1:7">
      <c r="A1" s="53" t="s">
        <v>1303</v>
      </c>
      <c r="B1" s="15"/>
      <c r="C1" s="15"/>
      <c r="D1" s="15"/>
      <c r="E1" s="15"/>
      <c r="F1" s="15"/>
      <c r="G1" s="15"/>
    </row>
    <row r="2" ht="14.5" customHeight="1" spans="1:7">
      <c r="A2" s="16" t="str">
        <f>基本情况!A4&amp;基本情况!B4</f>
        <v>评估基准日：2024年9月13日</v>
      </c>
      <c r="B2" s="16"/>
      <c r="C2" s="16"/>
      <c r="D2" s="16"/>
      <c r="E2" s="16"/>
      <c r="F2" s="16"/>
      <c r="G2" s="40"/>
    </row>
    <row r="3" ht="15.9" customHeight="1" spans="1:7">
      <c r="A3" s="16"/>
      <c r="B3" s="16"/>
      <c r="C3" s="16"/>
      <c r="D3" s="16"/>
      <c r="E3" s="16"/>
      <c r="F3" s="16"/>
      <c r="G3" s="41" t="s">
        <v>1304</v>
      </c>
    </row>
    <row r="4" ht="15.9" customHeight="1" spans="1:7">
      <c r="A4" s="18" t="str">
        <f>基本情况!A6&amp;基本情况!B6</f>
        <v>被评估单位：海南省农垦五指山茶业集团股份有限公司定安农产品加工厂</v>
      </c>
      <c r="B4" s="18"/>
      <c r="C4" s="18"/>
      <c r="D4" s="18"/>
      <c r="G4" s="42" t="s">
        <v>377</v>
      </c>
    </row>
    <row r="5" s="21" customFormat="1" ht="25" customHeight="1" spans="1:7">
      <c r="A5" s="28" t="s">
        <v>378</v>
      </c>
      <c r="B5" s="28" t="s">
        <v>529</v>
      </c>
      <c r="C5" s="28" t="s">
        <v>539</v>
      </c>
      <c r="D5" s="28" t="s">
        <v>681</v>
      </c>
      <c r="E5" s="43" t="s">
        <v>380</v>
      </c>
      <c r="F5" s="28" t="s">
        <v>381</v>
      </c>
      <c r="G5" s="28" t="s">
        <v>464</v>
      </c>
    </row>
    <row r="6" ht="15.9" customHeight="1" spans="1:7">
      <c r="A6" s="44">
        <v>1</v>
      </c>
      <c r="B6" s="45"/>
      <c r="C6" s="46"/>
      <c r="D6" s="28"/>
      <c r="E6" s="47"/>
      <c r="F6" s="27"/>
      <c r="G6" s="29"/>
    </row>
    <row r="7" ht="15.9" customHeight="1" spans="1:7">
      <c r="A7" s="44"/>
      <c r="B7" s="45"/>
      <c r="C7" s="46"/>
      <c r="D7" s="28"/>
      <c r="E7" s="47"/>
      <c r="F7" s="27"/>
      <c r="G7" s="29"/>
    </row>
    <row r="8" ht="15.9" customHeight="1" spans="1:7">
      <c r="A8" s="44"/>
      <c r="B8" s="45"/>
      <c r="C8" s="46"/>
      <c r="D8" s="28"/>
      <c r="E8" s="47"/>
      <c r="F8" s="27"/>
      <c r="G8" s="29"/>
    </row>
    <row r="9" ht="15.9" customHeight="1" spans="1:7">
      <c r="A9" s="44"/>
      <c r="B9" s="45"/>
      <c r="C9" s="46"/>
      <c r="D9" s="28"/>
      <c r="E9" s="47"/>
      <c r="F9" s="27"/>
      <c r="G9" s="29"/>
    </row>
    <row r="10" ht="15.9" customHeight="1" spans="1:7">
      <c r="A10" s="44"/>
      <c r="B10" s="45"/>
      <c r="C10" s="46"/>
      <c r="D10" s="28"/>
      <c r="E10" s="47"/>
      <c r="F10" s="27"/>
      <c r="G10" s="29"/>
    </row>
    <row r="11" ht="15.9" customHeight="1" spans="1:7">
      <c r="A11" s="44"/>
      <c r="B11" s="45"/>
      <c r="C11" s="46"/>
      <c r="D11" s="28"/>
      <c r="E11" s="47"/>
      <c r="F11" s="27"/>
      <c r="G11" s="29"/>
    </row>
    <row r="12" ht="15.9" customHeight="1" spans="1:7">
      <c r="A12" s="44"/>
      <c r="B12" s="45"/>
      <c r="C12" s="46"/>
      <c r="D12" s="28"/>
      <c r="E12" s="47"/>
      <c r="F12" s="27"/>
      <c r="G12" s="29"/>
    </row>
    <row r="13" ht="15.9" customHeight="1" spans="1:7">
      <c r="A13" s="44"/>
      <c r="B13" s="45"/>
      <c r="C13" s="46"/>
      <c r="D13" s="28"/>
      <c r="E13" s="47"/>
      <c r="F13" s="27"/>
      <c r="G13" s="29"/>
    </row>
    <row r="14" ht="15.9" customHeight="1" spans="1:7">
      <c r="A14" s="44"/>
      <c r="B14" s="45"/>
      <c r="C14" s="46"/>
      <c r="D14" s="28"/>
      <c r="E14" s="47"/>
      <c r="F14" s="27"/>
      <c r="G14" s="29"/>
    </row>
    <row r="15" ht="15.9" customHeight="1" spans="1:7">
      <c r="A15" s="44"/>
      <c r="B15" s="45"/>
      <c r="C15" s="46"/>
      <c r="D15" s="28"/>
      <c r="E15" s="47"/>
      <c r="F15" s="27"/>
      <c r="G15" s="29"/>
    </row>
    <row r="16" ht="15.9" customHeight="1" spans="1:7">
      <c r="A16" s="44"/>
      <c r="B16" s="45"/>
      <c r="C16" s="46"/>
      <c r="D16" s="28"/>
      <c r="E16" s="47"/>
      <c r="F16" s="27"/>
      <c r="G16" s="29"/>
    </row>
    <row r="17" ht="15.9" customHeight="1" spans="1:7">
      <c r="A17" s="44"/>
      <c r="B17" s="45"/>
      <c r="C17" s="46"/>
      <c r="D17" s="28"/>
      <c r="E17" s="47"/>
      <c r="F17" s="27"/>
      <c r="G17" s="29"/>
    </row>
    <row r="18" ht="15.9" customHeight="1" spans="1:7">
      <c r="A18" s="44"/>
      <c r="B18" s="45"/>
      <c r="C18" s="46"/>
      <c r="D18" s="28"/>
      <c r="E18" s="47"/>
      <c r="F18" s="27"/>
      <c r="G18" s="29"/>
    </row>
    <row r="19" ht="15.9" customHeight="1" spans="1:7">
      <c r="A19" s="44"/>
      <c r="B19" s="45"/>
      <c r="C19" s="46"/>
      <c r="D19" s="28"/>
      <c r="E19" s="47"/>
      <c r="F19" s="27"/>
      <c r="G19" s="29"/>
    </row>
    <row r="20" ht="15.9" customHeight="1" spans="1:7">
      <c r="A20" s="44"/>
      <c r="B20" s="45"/>
      <c r="C20" s="46"/>
      <c r="D20" s="28"/>
      <c r="E20" s="47"/>
      <c r="F20" s="27"/>
      <c r="G20" s="29"/>
    </row>
    <row r="21" ht="15.9" customHeight="1" spans="1:7">
      <c r="A21" s="44"/>
      <c r="B21" s="45"/>
      <c r="C21" s="46"/>
      <c r="D21" s="28"/>
      <c r="E21" s="47"/>
      <c r="F21" s="27"/>
      <c r="G21" s="29"/>
    </row>
    <row r="22" ht="15.9" customHeight="1" spans="1:7">
      <c r="A22" s="44"/>
      <c r="B22" s="45"/>
      <c r="C22" s="46"/>
      <c r="D22" s="28"/>
      <c r="E22" s="47"/>
      <c r="F22" s="27"/>
      <c r="G22" s="29"/>
    </row>
    <row r="23" ht="15.9" customHeight="1" spans="1:7">
      <c r="A23" s="44"/>
      <c r="B23" s="45"/>
      <c r="C23" s="46"/>
      <c r="D23" s="28"/>
      <c r="E23" s="47"/>
      <c r="F23" s="27"/>
      <c r="G23" s="29"/>
    </row>
    <row r="24" ht="15.9" customHeight="1" spans="1:7">
      <c r="A24" s="44"/>
      <c r="B24" s="45"/>
      <c r="C24" s="46"/>
      <c r="D24" s="28"/>
      <c r="E24" s="47"/>
      <c r="F24" s="27"/>
      <c r="G24" s="29"/>
    </row>
    <row r="25" ht="15.9" customHeight="1" spans="1:7">
      <c r="A25" s="44"/>
      <c r="B25" s="45"/>
      <c r="C25" s="46"/>
      <c r="D25" s="28"/>
      <c r="E25" s="47"/>
      <c r="F25" s="27"/>
      <c r="G25" s="29"/>
    </row>
    <row r="26" ht="15.9" customHeight="1" spans="1:7">
      <c r="A26" s="44"/>
      <c r="B26" s="45"/>
      <c r="C26" s="46"/>
      <c r="D26" s="28"/>
      <c r="E26" s="47"/>
      <c r="F26" s="27"/>
      <c r="G26" s="29"/>
    </row>
    <row r="27" ht="15.9" customHeight="1" spans="1:7">
      <c r="A27" s="44"/>
      <c r="B27" s="45"/>
      <c r="C27" s="46"/>
      <c r="D27" s="28"/>
      <c r="E27" s="47"/>
      <c r="F27" s="27"/>
      <c r="G27" s="29"/>
    </row>
    <row r="28" ht="15.9" customHeight="1" spans="1:7">
      <c r="A28" s="31" t="s">
        <v>471</v>
      </c>
      <c r="B28" s="32"/>
      <c r="C28" s="46"/>
      <c r="D28" s="28"/>
      <c r="E28" s="27">
        <f>SUM(E6:E27)</f>
        <v>0</v>
      </c>
      <c r="F28" s="27">
        <f>SUM(F6:F27)</f>
        <v>0</v>
      </c>
      <c r="G28" s="29"/>
    </row>
    <row r="29" s="13" customFormat="1" ht="15.9" customHeight="1" spans="1:7">
      <c r="A29" s="34" t="str">
        <f>CONCATENATE("被评估单位填表人：",基本情况!$D$9)</f>
        <v>被评估单位填表人：</v>
      </c>
      <c r="B29" s="35"/>
      <c r="C29" s="35"/>
      <c r="D29" s="35"/>
      <c r="E29" s="13" t="str">
        <f>CONCATENATE("资产评估专业人员：",基本情况!$B$17)</f>
        <v>资产评估专业人员：</v>
      </c>
      <c r="F29" s="36"/>
      <c r="G29" s="48"/>
    </row>
    <row r="30" s="13" customFormat="1" ht="15.9" customHeight="1" spans="1:1">
      <c r="A30" s="37" t="str">
        <f>基本情况!$A$7&amp;基本情况!$B$7</f>
        <v>填表日期：2024年9月13日</v>
      </c>
    </row>
  </sheetData>
  <mergeCells count="4">
    <mergeCell ref="A1:G1"/>
    <mergeCell ref="A2:G2"/>
    <mergeCell ref="A4:D4"/>
    <mergeCell ref="A28:B28"/>
  </mergeCells>
  <printOptions horizontalCentered="1"/>
  <pageMargins left="0.590551181102362" right="0.590551181102362" top="0.866141732283464" bottom="0.47244094488189" header="1.22047244094488" footer="0.196850393700787"/>
  <pageSetup paperSize="9" fitToHeight="0" orientation="landscape"/>
  <headerFooter>
    <oddHeader>&amp;R&amp;"宋体,常规"&amp;10第&amp;"Times New Roman,常规"&amp;P&amp;"宋体,常规"页&amp;"Times New Roman,常规" &amp;"宋体,常规"共&amp;"Times New Roman,常规"&amp;N&amp;"宋体,常规"页</oddHeader>
  </headerFooter>
</worksheet>
</file>

<file path=docProps/app.xml><?xml version="1.0" encoding="utf-8"?>
<Properties xmlns="http://schemas.openxmlformats.org/officeDocument/2006/extended-properties" xmlns:vt="http://schemas.openxmlformats.org/officeDocument/2006/docPropsVTypes">
  <Company>conqueror</Company>
  <Application>Microsoft Excel</Application>
  <HeadingPairs>
    <vt:vector size="2" baseType="variant">
      <vt:variant>
        <vt:lpstr>工作表</vt:lpstr>
      </vt:variant>
      <vt:variant>
        <vt:i4>103</vt:i4>
      </vt:variant>
    </vt:vector>
  </HeadingPairs>
  <TitlesOfParts>
    <vt:vector size="103" baseType="lpstr">
      <vt:lpstr>RTNQRL</vt:lpstr>
      <vt:lpstr>资产负债表(旧)</vt:lpstr>
      <vt:lpstr>填表说明（必看）</vt:lpstr>
      <vt:lpstr>目录</vt:lpstr>
      <vt:lpstr>基本情况</vt:lpstr>
      <vt:lpstr>企业联系人</vt:lpstr>
      <vt:lpstr>资产负债表</vt:lpstr>
      <vt:lpstr>1-汇总表</vt:lpstr>
      <vt:lpstr>2-分类汇总</vt:lpstr>
      <vt:lpstr>3-流动汇总</vt:lpstr>
      <vt:lpstr>表3-1货币汇总表</vt:lpstr>
      <vt:lpstr>3-1-1库存现金</vt:lpstr>
      <vt:lpstr>3-1-2银行存款</vt:lpstr>
      <vt:lpstr>3-1-3其他货币资金</vt:lpstr>
      <vt:lpstr>3-2交易性金融资产汇总</vt:lpstr>
      <vt:lpstr>3-2-1交易性-股票</vt:lpstr>
      <vt:lpstr>3-2-2交易性-债券</vt:lpstr>
      <vt:lpstr>3-2-3交易性-基金</vt:lpstr>
      <vt:lpstr>3-3衍生金融资产</vt:lpstr>
      <vt:lpstr>3-4应收票据</vt:lpstr>
      <vt:lpstr>3-5应收账款</vt:lpstr>
      <vt:lpstr>3-6预付账款</vt:lpstr>
      <vt:lpstr>3-7其他应收款汇总</vt:lpstr>
      <vt:lpstr>3-7-1应收利息</vt:lpstr>
      <vt:lpstr>3-7-2应收股利</vt:lpstr>
      <vt:lpstr>3-7-3其他应收款（除应收利息和应收股利外）</vt:lpstr>
      <vt:lpstr>3-8存货汇总</vt:lpstr>
      <vt:lpstr>3-8-1材料采购（在途物资）</vt:lpstr>
      <vt:lpstr>3-8-2原材料</vt:lpstr>
      <vt:lpstr>3-8-3在库周转材料</vt:lpstr>
      <vt:lpstr>3-8-4委托加工物资</vt:lpstr>
      <vt:lpstr>3-8-5工程施工</vt:lpstr>
      <vt:lpstr>3-8-6产成品（库存商品）</vt:lpstr>
      <vt:lpstr>3-8-7在产品（自制半成品）</vt:lpstr>
      <vt:lpstr>3-8-8开发成本</vt:lpstr>
      <vt:lpstr>3-8-9开发产品</vt:lpstr>
      <vt:lpstr>3-8-10发出商品</vt:lpstr>
      <vt:lpstr>3-8-11在用周转材料</vt:lpstr>
      <vt:lpstr>3-9持有待售资产</vt:lpstr>
      <vt:lpstr>3-10一年到期非流动资产</vt:lpstr>
      <vt:lpstr>3-11其他流动资产</vt:lpstr>
      <vt:lpstr>4-非流动资产汇总</vt:lpstr>
      <vt:lpstr>4-1可供出售金融资产汇总</vt:lpstr>
      <vt:lpstr>4-1-1可出售-股票</vt:lpstr>
      <vt:lpstr>4-1-2可出售-债券</vt:lpstr>
      <vt:lpstr>4-1-3可出售-其他</vt:lpstr>
      <vt:lpstr>4-2持有至到期投资</vt:lpstr>
      <vt:lpstr>4-3长期应收</vt:lpstr>
      <vt:lpstr>4-4股权投资</vt:lpstr>
      <vt:lpstr>4-5投资性房地产</vt:lpstr>
      <vt:lpstr>4-6固定资产汇总</vt:lpstr>
      <vt:lpstr>4-6-1房屋建筑物</vt:lpstr>
      <vt:lpstr>4-6-2构筑物</vt:lpstr>
      <vt:lpstr>4-6-3管道沟槽</vt:lpstr>
      <vt:lpstr>4-6-4机器设备</vt:lpstr>
      <vt:lpstr>4-6-5车辆</vt:lpstr>
      <vt:lpstr>4-6-6电子设备</vt:lpstr>
      <vt:lpstr>4-6-7土地</vt:lpstr>
      <vt:lpstr>4-6-8固定资产清理</vt:lpstr>
      <vt:lpstr>4-7在建工程汇总</vt:lpstr>
      <vt:lpstr>4-7-1在建（土建）</vt:lpstr>
      <vt:lpstr>4-7-2在建（设备）</vt:lpstr>
      <vt:lpstr>4-7-3工程物资</vt:lpstr>
      <vt:lpstr>4-8生产性生物资产</vt:lpstr>
      <vt:lpstr>4-9油气资产</vt:lpstr>
      <vt:lpstr>4-10无形资产汇总</vt:lpstr>
      <vt:lpstr>4-10-1无形-土地</vt:lpstr>
      <vt:lpstr>4-10-2无形-矿业权</vt:lpstr>
      <vt:lpstr>4-10-3无形-海域</vt:lpstr>
      <vt:lpstr>4-10-4无形-其他</vt:lpstr>
      <vt:lpstr>4-11开发支出</vt:lpstr>
      <vt:lpstr>4-12商誉</vt:lpstr>
      <vt:lpstr>4-13长期待摊费用</vt:lpstr>
      <vt:lpstr>4-14递延所得税资产</vt:lpstr>
      <vt:lpstr>4-15其他非流动资产</vt:lpstr>
      <vt:lpstr>5-流动负债汇总</vt:lpstr>
      <vt:lpstr>5-1短期借款</vt:lpstr>
      <vt:lpstr>5-2交易性金融负债</vt:lpstr>
      <vt:lpstr>5-3衍生金融负债</vt:lpstr>
      <vt:lpstr>5-4应付票据</vt:lpstr>
      <vt:lpstr>5-5应付账款</vt:lpstr>
      <vt:lpstr>5-6预收账款</vt:lpstr>
      <vt:lpstr>5-7职工薪酬</vt:lpstr>
      <vt:lpstr>5-8应交税费</vt:lpstr>
      <vt:lpstr>5-9其他应付款汇总</vt:lpstr>
      <vt:lpstr>5-9-1应付利息</vt:lpstr>
      <vt:lpstr>5-9-2应付股利（利润）</vt:lpstr>
      <vt:lpstr>5-9-3其他应付款（除应付利息和应付股利外）</vt:lpstr>
      <vt:lpstr>5-10持有待售负债</vt:lpstr>
      <vt:lpstr>5-11一年到期非流动负债</vt:lpstr>
      <vt:lpstr>5-12其他流动负债</vt:lpstr>
      <vt:lpstr>6-非流动负债汇总 </vt:lpstr>
      <vt:lpstr>6-1长期借款</vt:lpstr>
      <vt:lpstr>6-2应付债券</vt:lpstr>
      <vt:lpstr>6-3长期应付款汇总</vt:lpstr>
      <vt:lpstr>6-3-1长期应付款</vt:lpstr>
      <vt:lpstr>6-3-2专项应付款</vt:lpstr>
      <vt:lpstr>6-4预计负债</vt:lpstr>
      <vt:lpstr>6-5递延收益</vt:lpstr>
      <vt:lpstr>6-6递延所得税负债</vt:lpstr>
      <vt:lpstr>6-7其他非流动负债</vt:lpstr>
      <vt:lpstr>7-所有者权益</vt:lpstr>
      <vt:lpstr>00000000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新版通用申报表</dc:title>
  <dc:creator>Seaman</dc:creator>
  <cp:lastModifiedBy>王健英</cp:lastModifiedBy>
  <dcterms:created xsi:type="dcterms:W3CDTF">1999-04-07T08:44:00Z</dcterms:created>
  <cp:lastPrinted>2021-01-13T02:43:00Z</cp:lastPrinted>
  <dcterms:modified xsi:type="dcterms:W3CDTF">2025-02-19T07:10:07Z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155CB087A1CA43BEB037997E447C1CBC_13</vt:lpwstr>
  </property>
</Properties>
</file>